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10740" tabRatio="778" activeTab="7"/>
  </bookViews>
  <sheets>
    <sheet name="Regulament S5" sheetId="7" r:id="rId1"/>
    <sheet name="Propuneri S6" sheetId="14" r:id="rId2"/>
    <sheet name="Istoric" sheetId="1" r:id="rId3"/>
    <sheet name="Barem" sheetId="3" r:id="rId4"/>
    <sheet name="Data" sheetId="4" r:id="rId5"/>
    <sheet name="Participanti" sheetId="5" r:id="rId6"/>
    <sheet name="Random" sheetId="15" r:id="rId7"/>
    <sheet name="#ligaSYR" sheetId="8" r:id="rId8"/>
    <sheet name="Open F" sheetId="12" r:id="rId9"/>
    <sheet name="Open M" sheetId="13" r:id="rId10"/>
  </sheets>
  <definedNames>
    <definedName name="_xlnm._FilterDatabase" localSheetId="7" hidden="1">'#ligaSYR'!$A$1:$V$50</definedName>
    <definedName name="_xlnm._FilterDatabase" localSheetId="4" hidden="1">Data!$A$1:$S$725</definedName>
    <definedName name="_xlnm._FilterDatabase" localSheetId="5" hidden="1">Participanti!$A$1:$D$47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04" i="4" l="1"/>
  <c r="Q725" i="4" l="1"/>
  <c r="N725" i="4"/>
  <c r="L725" i="4"/>
  <c r="K725" i="4"/>
  <c r="J725" i="4"/>
  <c r="F725" i="4"/>
  <c r="B725" i="4"/>
  <c r="G725" i="4" s="1"/>
  <c r="Q724" i="4"/>
  <c r="N724" i="4"/>
  <c r="L724" i="4"/>
  <c r="K724" i="4"/>
  <c r="J724" i="4"/>
  <c r="F724" i="4"/>
  <c r="B724" i="4"/>
  <c r="G724" i="4" s="1"/>
  <c r="Q723" i="4"/>
  <c r="N723" i="4"/>
  <c r="L723" i="4"/>
  <c r="K723" i="4"/>
  <c r="J723" i="4"/>
  <c r="F723" i="4"/>
  <c r="B723" i="4"/>
  <c r="G723" i="4" s="1"/>
  <c r="Q722" i="4"/>
  <c r="N722" i="4"/>
  <c r="L722" i="4"/>
  <c r="K722" i="4"/>
  <c r="J722" i="4"/>
  <c r="F722" i="4"/>
  <c r="B722" i="4"/>
  <c r="G722" i="4" s="1"/>
  <c r="Q721" i="4"/>
  <c r="N721" i="4"/>
  <c r="L721" i="4"/>
  <c r="K721" i="4"/>
  <c r="J721" i="4"/>
  <c r="F721" i="4"/>
  <c r="B721" i="4"/>
  <c r="G721" i="4" s="1"/>
  <c r="Q720" i="4"/>
  <c r="N720" i="4"/>
  <c r="L720" i="4"/>
  <c r="K720" i="4"/>
  <c r="J720" i="4"/>
  <c r="F720" i="4"/>
  <c r="B720" i="4"/>
  <c r="G720" i="4" s="1"/>
  <c r="Q719" i="4"/>
  <c r="N719" i="4"/>
  <c r="L719" i="4"/>
  <c r="K719" i="4"/>
  <c r="J719" i="4"/>
  <c r="F719" i="4"/>
  <c r="B719" i="4"/>
  <c r="G719" i="4" s="1"/>
  <c r="Q718" i="4"/>
  <c r="N718" i="4"/>
  <c r="L718" i="4"/>
  <c r="K718" i="4"/>
  <c r="J718" i="4"/>
  <c r="F718" i="4"/>
  <c r="B718" i="4"/>
  <c r="G718" i="4" s="1"/>
  <c r="Q717" i="4"/>
  <c r="N717" i="4"/>
  <c r="L717" i="4"/>
  <c r="K717" i="4"/>
  <c r="J717" i="4"/>
  <c r="F717" i="4"/>
  <c r="B717" i="4"/>
  <c r="G717" i="4" s="1"/>
  <c r="Q716" i="4"/>
  <c r="N716" i="4"/>
  <c r="L716" i="4"/>
  <c r="K716" i="4"/>
  <c r="J716" i="4"/>
  <c r="F716" i="4"/>
  <c r="B716" i="4"/>
  <c r="G716" i="4" s="1"/>
  <c r="Q715" i="4"/>
  <c r="N715" i="4"/>
  <c r="L715" i="4"/>
  <c r="K715" i="4"/>
  <c r="J715" i="4"/>
  <c r="F715" i="4"/>
  <c r="B715" i="4"/>
  <c r="G715" i="4" s="1"/>
  <c r="Q714" i="4"/>
  <c r="N714" i="4"/>
  <c r="L714" i="4"/>
  <c r="K714" i="4"/>
  <c r="J714" i="4"/>
  <c r="F714" i="4"/>
  <c r="B714" i="4"/>
  <c r="G714" i="4" s="1"/>
  <c r="Q713" i="4"/>
  <c r="N713" i="4"/>
  <c r="L713" i="4"/>
  <c r="K713" i="4"/>
  <c r="J713" i="4"/>
  <c r="F713" i="4"/>
  <c r="B713" i="4"/>
  <c r="G713" i="4" s="1"/>
  <c r="Q712" i="4"/>
  <c r="N712" i="4"/>
  <c r="L712" i="4"/>
  <c r="K712" i="4"/>
  <c r="J712" i="4"/>
  <c r="F712" i="4"/>
  <c r="B712" i="4"/>
  <c r="G712" i="4" s="1"/>
  <c r="Q711" i="4"/>
  <c r="N711" i="4"/>
  <c r="L711" i="4"/>
  <c r="K711" i="4"/>
  <c r="J711" i="4"/>
  <c r="B711" i="4"/>
  <c r="G711" i="4" s="1"/>
  <c r="Q710" i="4"/>
  <c r="N710" i="4"/>
  <c r="L710" i="4"/>
  <c r="K710" i="4"/>
  <c r="J710" i="4"/>
  <c r="F710" i="4"/>
  <c r="B710" i="4"/>
  <c r="G710" i="4" s="1"/>
  <c r="Q709" i="4"/>
  <c r="N709" i="4"/>
  <c r="L709" i="4"/>
  <c r="K709" i="4"/>
  <c r="J709" i="4"/>
  <c r="F709" i="4"/>
  <c r="B709" i="4"/>
  <c r="G709" i="4" s="1"/>
  <c r="Q708" i="4"/>
  <c r="N708" i="4"/>
  <c r="L708" i="4"/>
  <c r="K708" i="4"/>
  <c r="J708" i="4"/>
  <c r="F708" i="4"/>
  <c r="B708" i="4"/>
  <c r="G708" i="4" s="1"/>
  <c r="Q707" i="4"/>
  <c r="N707" i="4"/>
  <c r="L707" i="4"/>
  <c r="K707" i="4"/>
  <c r="J707" i="4"/>
  <c r="F707" i="4"/>
  <c r="B707" i="4"/>
  <c r="G707" i="4" s="1"/>
  <c r="Q706" i="4"/>
  <c r="N706" i="4"/>
  <c r="L706" i="4"/>
  <c r="K706" i="4"/>
  <c r="J706" i="4"/>
  <c r="F706" i="4"/>
  <c r="B706" i="4"/>
  <c r="G706" i="4" s="1"/>
  <c r="Q705" i="4"/>
  <c r="N705" i="4"/>
  <c r="L705" i="4"/>
  <c r="K705" i="4"/>
  <c r="J705" i="4"/>
  <c r="F705" i="4"/>
  <c r="B705" i="4"/>
  <c r="G705" i="4" s="1"/>
  <c r="Q704" i="4"/>
  <c r="N704" i="4"/>
  <c r="L704" i="4"/>
  <c r="K704" i="4"/>
  <c r="J704" i="4"/>
  <c r="F704" i="4"/>
  <c r="B704" i="4"/>
  <c r="G704" i="4" s="1"/>
  <c r="Q703" i="4"/>
  <c r="N703" i="4"/>
  <c r="L703" i="4"/>
  <c r="K703" i="4"/>
  <c r="J703" i="4"/>
  <c r="F703" i="4"/>
  <c r="B703" i="4"/>
  <c r="G703" i="4" s="1"/>
  <c r="Q702" i="4"/>
  <c r="N702" i="4"/>
  <c r="L702" i="4"/>
  <c r="K702" i="4"/>
  <c r="J702" i="4"/>
  <c r="F702" i="4"/>
  <c r="B702" i="4"/>
  <c r="G702" i="4" s="1"/>
  <c r="Q701" i="4"/>
  <c r="N701" i="4"/>
  <c r="L701" i="4"/>
  <c r="K701" i="4"/>
  <c r="J701" i="4"/>
  <c r="F701" i="4"/>
  <c r="B701" i="4"/>
  <c r="G701" i="4" s="1"/>
  <c r="Q700" i="4"/>
  <c r="N700" i="4"/>
  <c r="L700" i="4"/>
  <c r="K700" i="4"/>
  <c r="J700" i="4"/>
  <c r="F700" i="4"/>
  <c r="B700" i="4"/>
  <c r="G700" i="4" s="1"/>
  <c r="Q699" i="4"/>
  <c r="N699" i="4"/>
  <c r="L699" i="4"/>
  <c r="K699" i="4"/>
  <c r="J699" i="4"/>
  <c r="F699" i="4"/>
  <c r="B699" i="4"/>
  <c r="G699" i="4" s="1"/>
  <c r="Q698" i="4"/>
  <c r="N698" i="4"/>
  <c r="L698" i="4"/>
  <c r="K698" i="4"/>
  <c r="J698" i="4"/>
  <c r="F698" i="4"/>
  <c r="B698" i="4"/>
  <c r="G698" i="4" s="1"/>
  <c r="Q697" i="4"/>
  <c r="N697" i="4"/>
  <c r="L697" i="4"/>
  <c r="K697" i="4"/>
  <c r="J697" i="4"/>
  <c r="F697" i="4"/>
  <c r="B697" i="4"/>
  <c r="G697" i="4" s="1"/>
  <c r="Q696" i="4"/>
  <c r="N696" i="4"/>
  <c r="L696" i="4"/>
  <c r="K696" i="4"/>
  <c r="J696" i="4"/>
  <c r="F696" i="4"/>
  <c r="B696" i="4"/>
  <c r="G696" i="4" s="1"/>
  <c r="Q695" i="4"/>
  <c r="N695" i="4"/>
  <c r="L695" i="4"/>
  <c r="K695" i="4"/>
  <c r="J695" i="4"/>
  <c r="F695" i="4"/>
  <c r="B695" i="4"/>
  <c r="G695" i="4" s="1"/>
  <c r="Q694" i="4"/>
  <c r="N694" i="4"/>
  <c r="L694" i="4"/>
  <c r="K694" i="4"/>
  <c r="J694" i="4"/>
  <c r="F694" i="4"/>
  <c r="B694" i="4"/>
  <c r="G694" i="4" s="1"/>
  <c r="Q693" i="4"/>
  <c r="N693" i="4"/>
  <c r="L693" i="4"/>
  <c r="K693" i="4"/>
  <c r="J693" i="4"/>
  <c r="F693" i="4"/>
  <c r="B693" i="4"/>
  <c r="G693" i="4" s="1"/>
  <c r="Q692" i="4"/>
  <c r="N692" i="4"/>
  <c r="L692" i="4"/>
  <c r="K692" i="4"/>
  <c r="J692" i="4"/>
  <c r="F692" i="4"/>
  <c r="B692" i="4"/>
  <c r="G692" i="4" s="1"/>
  <c r="Q691" i="4"/>
  <c r="N691" i="4"/>
  <c r="L691" i="4"/>
  <c r="K691" i="4"/>
  <c r="J691" i="4"/>
  <c r="F691" i="4"/>
  <c r="B691" i="4"/>
  <c r="G691" i="4" s="1"/>
  <c r="Q690" i="4"/>
  <c r="N690" i="4"/>
  <c r="L690" i="4"/>
  <c r="K690" i="4"/>
  <c r="J690" i="4"/>
  <c r="F690" i="4"/>
  <c r="B690" i="4"/>
  <c r="G690" i="4" s="1"/>
  <c r="Q689" i="4"/>
  <c r="N689" i="4"/>
  <c r="L689" i="4"/>
  <c r="K689" i="4"/>
  <c r="J689" i="4"/>
  <c r="F689" i="4"/>
  <c r="B689" i="4"/>
  <c r="G689" i="4" s="1"/>
  <c r="Q688" i="4"/>
  <c r="N688" i="4"/>
  <c r="L688" i="4"/>
  <c r="K688" i="4"/>
  <c r="J688" i="4"/>
  <c r="F688" i="4"/>
  <c r="B688" i="4"/>
  <c r="G688" i="4" s="1"/>
  <c r="Q687" i="4"/>
  <c r="N687" i="4"/>
  <c r="L687" i="4"/>
  <c r="K687" i="4"/>
  <c r="J687" i="4"/>
  <c r="F687" i="4"/>
  <c r="B687" i="4"/>
  <c r="G687" i="4" s="1"/>
  <c r="Q686" i="4"/>
  <c r="N686" i="4"/>
  <c r="L686" i="4"/>
  <c r="K686" i="4"/>
  <c r="J686" i="4"/>
  <c r="F686" i="4"/>
  <c r="B686" i="4"/>
  <c r="G686" i="4" s="1"/>
  <c r="Q685" i="4"/>
  <c r="N685" i="4"/>
  <c r="L685" i="4"/>
  <c r="K685" i="4"/>
  <c r="J685" i="4"/>
  <c r="F685" i="4"/>
  <c r="B685" i="4"/>
  <c r="G685" i="4" s="1"/>
  <c r="Q684" i="4"/>
  <c r="N684" i="4"/>
  <c r="L684" i="4"/>
  <c r="K684" i="4"/>
  <c r="J684" i="4"/>
  <c r="F684" i="4"/>
  <c r="B684" i="4"/>
  <c r="G684" i="4" s="1"/>
  <c r="Q683" i="4"/>
  <c r="N683" i="4"/>
  <c r="L683" i="4"/>
  <c r="K683" i="4"/>
  <c r="J683" i="4"/>
  <c r="F683" i="4"/>
  <c r="B683" i="4"/>
  <c r="G683" i="4" s="1"/>
  <c r="Q682" i="4"/>
  <c r="N682" i="4"/>
  <c r="L682" i="4"/>
  <c r="K682" i="4"/>
  <c r="J682" i="4"/>
  <c r="F682" i="4"/>
  <c r="B682" i="4"/>
  <c r="G682" i="4" s="1"/>
  <c r="Q681" i="4"/>
  <c r="N681" i="4"/>
  <c r="L681" i="4"/>
  <c r="K681" i="4"/>
  <c r="J681" i="4"/>
  <c r="F681" i="4"/>
  <c r="B681" i="4"/>
  <c r="G681" i="4" s="1"/>
  <c r="Q680" i="4"/>
  <c r="N680" i="4"/>
  <c r="L680" i="4"/>
  <c r="K680" i="4"/>
  <c r="J680" i="4"/>
  <c r="F680" i="4"/>
  <c r="B680" i="4"/>
  <c r="G680" i="4" s="1"/>
  <c r="Q679" i="4"/>
  <c r="N679" i="4"/>
  <c r="L679" i="4"/>
  <c r="K679" i="4"/>
  <c r="J679" i="4"/>
  <c r="F679" i="4"/>
  <c r="B679" i="4"/>
  <c r="G679" i="4" s="1"/>
  <c r="Q678" i="4"/>
  <c r="N678" i="4"/>
  <c r="L678" i="4"/>
  <c r="K678" i="4"/>
  <c r="J678" i="4"/>
  <c r="F678" i="4"/>
  <c r="B678" i="4"/>
  <c r="G678" i="4" s="1"/>
  <c r="Q677" i="4"/>
  <c r="N677" i="4"/>
  <c r="L677" i="4"/>
  <c r="K677" i="4"/>
  <c r="J677" i="4"/>
  <c r="F677" i="4"/>
  <c r="B677" i="4"/>
  <c r="G677" i="4" s="1"/>
  <c r="H722" i="4" l="1"/>
  <c r="H678" i="4"/>
  <c r="H700" i="4"/>
  <c r="O700" i="4" s="1"/>
  <c r="Q36" i="13" s="1"/>
  <c r="H693" i="4"/>
  <c r="O693" i="4" s="1"/>
  <c r="Q35" i="13" s="1"/>
  <c r="H704" i="4"/>
  <c r="O704" i="4" s="1"/>
  <c r="Q8" i="8" s="1"/>
  <c r="H687" i="4"/>
  <c r="O687" i="4" s="1"/>
  <c r="Q13" i="8" s="1"/>
  <c r="H692" i="4"/>
  <c r="O692" i="4" s="1"/>
  <c r="H697" i="4"/>
  <c r="O697" i="4" s="1"/>
  <c r="H703" i="4"/>
  <c r="O703" i="4" s="1"/>
  <c r="H708" i="4"/>
  <c r="O708" i="4" s="1"/>
  <c r="Q9" i="8" s="1"/>
  <c r="H712" i="4"/>
  <c r="O712" i="4" s="1"/>
  <c r="Q30" i="8" s="1"/>
  <c r="H718" i="4"/>
  <c r="O718" i="4" s="1"/>
  <c r="Q26" i="8" s="1"/>
  <c r="H683" i="4"/>
  <c r="O683" i="4" s="1"/>
  <c r="Q24" i="8" s="1"/>
  <c r="H691" i="4"/>
  <c r="O691" i="4" s="1"/>
  <c r="Q14" i="8" s="1"/>
  <c r="H696" i="4"/>
  <c r="O696" i="4" s="1"/>
  <c r="Q28" i="13" s="1"/>
  <c r="H701" i="4"/>
  <c r="O701" i="4" s="1"/>
  <c r="Q30" i="13" s="1"/>
  <c r="H707" i="4"/>
  <c r="O707" i="4" s="1"/>
  <c r="Q6" i="8" s="1"/>
  <c r="H716" i="4"/>
  <c r="O716" i="4" s="1"/>
  <c r="Q33" i="13" s="1"/>
  <c r="H721" i="4"/>
  <c r="O721" i="4" s="1"/>
  <c r="H695" i="4"/>
  <c r="O695" i="4" s="1"/>
  <c r="H705" i="4"/>
  <c r="O705" i="4" s="1"/>
  <c r="Q2" i="8" s="1"/>
  <c r="H711" i="4"/>
  <c r="O711" i="4" s="1"/>
  <c r="Q29" i="13" s="1"/>
  <c r="H715" i="4"/>
  <c r="O715" i="4" s="1"/>
  <c r="Q5" i="8" s="1"/>
  <c r="H720" i="4"/>
  <c r="O720" i="4" s="1"/>
  <c r="H725" i="4"/>
  <c r="O725" i="4" s="1"/>
  <c r="H680" i="4"/>
  <c r="O680" i="4" s="1"/>
  <c r="Q37" i="8" s="1"/>
  <c r="H688" i="4"/>
  <c r="O688" i="4" s="1"/>
  <c r="Q20" i="8" s="1"/>
  <c r="H699" i="4"/>
  <c r="O699" i="4" s="1"/>
  <c r="Q16" i="8" s="1"/>
  <c r="H709" i="4"/>
  <c r="O709" i="4" s="1"/>
  <c r="H714" i="4"/>
  <c r="O714" i="4" s="1"/>
  <c r="Q7" i="8" s="1"/>
  <c r="H719" i="4"/>
  <c r="O719" i="4" s="1"/>
  <c r="Q23" i="8" s="1"/>
  <c r="H724" i="4"/>
  <c r="O724" i="4" s="1"/>
  <c r="H689" i="4"/>
  <c r="O689" i="4" s="1"/>
  <c r="Q10" i="8" s="1"/>
  <c r="H679" i="4"/>
  <c r="O679" i="4" s="1"/>
  <c r="Q12" i="8" s="1"/>
  <c r="H684" i="4"/>
  <c r="O684" i="4" s="1"/>
  <c r="Q25" i="8" s="1"/>
  <c r="H723" i="4"/>
  <c r="O723" i="4" s="1"/>
  <c r="Q21" i="8" s="1"/>
  <c r="H682" i="4"/>
  <c r="O682" i="4" s="1"/>
  <c r="Q34" i="13" s="1"/>
  <c r="H677" i="4"/>
  <c r="O677" i="4" s="1"/>
  <c r="Q27" i="8" s="1"/>
  <c r="O678" i="4"/>
  <c r="Q22" i="8" s="1"/>
  <c r="H685" i="4"/>
  <c r="O685" i="4" s="1"/>
  <c r="Q34" i="8" s="1"/>
  <c r="H686" i="4"/>
  <c r="O686" i="4" s="1"/>
  <c r="Q4" i="8" s="1"/>
  <c r="H690" i="4"/>
  <c r="O690" i="4" s="1"/>
  <c r="Q28" i="8" s="1"/>
  <c r="H694" i="4"/>
  <c r="O694" i="4" s="1"/>
  <c r="Q17" i="8" s="1"/>
  <c r="H698" i="4"/>
  <c r="O698" i="4" s="1"/>
  <c r="H702" i="4"/>
  <c r="O702" i="4" s="1"/>
  <c r="Q15" i="8" s="1"/>
  <c r="H706" i="4"/>
  <c r="O706" i="4" s="1"/>
  <c r="Q29" i="8" s="1"/>
  <c r="H710" i="4"/>
  <c r="O710" i="4" s="1"/>
  <c r="Q19" i="8" s="1"/>
  <c r="H713" i="4"/>
  <c r="O713" i="4" s="1"/>
  <c r="H717" i="4"/>
  <c r="O717" i="4" s="1"/>
  <c r="Q18" i="8" s="1"/>
  <c r="O722" i="4"/>
  <c r="Q3" i="8" s="1"/>
  <c r="H681" i="4"/>
  <c r="O681" i="4" s="1"/>
  <c r="Q31" i="8" l="1"/>
  <c r="Q26" i="13"/>
  <c r="Q39" i="8"/>
  <c r="Q31" i="13"/>
  <c r="Q46" i="8"/>
  <c r="Q37" i="13"/>
  <c r="Q40" i="8"/>
  <c r="Q32" i="13"/>
  <c r="Q27" i="13"/>
  <c r="S704" i="4"/>
  <c r="S716" i="4"/>
  <c r="S696" i="4"/>
  <c r="S707" i="4"/>
  <c r="S681" i="4"/>
  <c r="Q11" i="12"/>
  <c r="S678" i="4"/>
  <c r="S720" i="4"/>
  <c r="Q12" i="12"/>
  <c r="S712" i="4"/>
  <c r="S722" i="4"/>
  <c r="Q5" i="12"/>
  <c r="S714" i="4"/>
  <c r="S688" i="4"/>
  <c r="S721" i="4"/>
  <c r="Q2" i="12"/>
  <c r="S692" i="4"/>
  <c r="S693" i="4"/>
  <c r="S702" i="4"/>
  <c r="S682" i="4"/>
  <c r="Q3" i="12"/>
  <c r="S709" i="4"/>
  <c r="S711" i="4"/>
  <c r="S683" i="4"/>
  <c r="S703" i="4"/>
  <c r="S700" i="4"/>
  <c r="S713" i="4"/>
  <c r="Q7" i="12"/>
  <c r="S724" i="4"/>
  <c r="S699" i="4"/>
  <c r="S725" i="4"/>
  <c r="S680" i="4"/>
  <c r="Q8" i="12"/>
  <c r="S717" i="4"/>
  <c r="S685" i="4"/>
  <c r="S723" i="4"/>
  <c r="S705" i="4"/>
  <c r="S691" i="4"/>
  <c r="S687" i="4"/>
  <c r="S710" i="4"/>
  <c r="S694" i="4"/>
  <c r="S684" i="4"/>
  <c r="S719" i="4"/>
  <c r="S701" i="4"/>
  <c r="S697" i="4"/>
  <c r="S706" i="4"/>
  <c r="S690" i="4"/>
  <c r="S677" i="4"/>
  <c r="S679" i="4"/>
  <c r="S715" i="4"/>
  <c r="S695" i="4"/>
  <c r="S708" i="4"/>
  <c r="S686" i="4"/>
  <c r="S718" i="4"/>
  <c r="S698" i="4"/>
  <c r="S689" i="4"/>
  <c r="D637" i="4"/>
  <c r="N637" i="4" s="1"/>
  <c r="Q676" i="4"/>
  <c r="N676" i="4"/>
  <c r="L676" i="4"/>
  <c r="K676" i="4"/>
  <c r="J676" i="4"/>
  <c r="F676" i="4"/>
  <c r="B676" i="4"/>
  <c r="G676" i="4" s="1"/>
  <c r="Q675" i="4"/>
  <c r="N675" i="4"/>
  <c r="L675" i="4"/>
  <c r="K675" i="4"/>
  <c r="J675" i="4"/>
  <c r="F675" i="4"/>
  <c r="B675" i="4"/>
  <c r="G675" i="4" s="1"/>
  <c r="Q674" i="4"/>
  <c r="N674" i="4"/>
  <c r="L674" i="4"/>
  <c r="K674" i="4"/>
  <c r="J674" i="4"/>
  <c r="F674" i="4"/>
  <c r="B674" i="4"/>
  <c r="G674" i="4" s="1"/>
  <c r="Q673" i="4"/>
  <c r="N673" i="4"/>
  <c r="L673" i="4"/>
  <c r="K673" i="4"/>
  <c r="J673" i="4"/>
  <c r="F673" i="4"/>
  <c r="B673" i="4"/>
  <c r="G673" i="4" s="1"/>
  <c r="Q672" i="4"/>
  <c r="N672" i="4"/>
  <c r="L672" i="4"/>
  <c r="K672" i="4"/>
  <c r="J672" i="4"/>
  <c r="F672" i="4"/>
  <c r="B672" i="4"/>
  <c r="G672" i="4" s="1"/>
  <c r="Q671" i="4"/>
  <c r="N671" i="4"/>
  <c r="L671" i="4"/>
  <c r="K671" i="4"/>
  <c r="J671" i="4"/>
  <c r="F671" i="4"/>
  <c r="B671" i="4"/>
  <c r="G671" i="4" s="1"/>
  <c r="Q670" i="4"/>
  <c r="N670" i="4"/>
  <c r="L670" i="4"/>
  <c r="K670" i="4"/>
  <c r="J670" i="4"/>
  <c r="F670" i="4"/>
  <c r="B670" i="4"/>
  <c r="G670" i="4" s="1"/>
  <c r="Q669" i="4"/>
  <c r="N669" i="4"/>
  <c r="L669" i="4"/>
  <c r="K669" i="4"/>
  <c r="J669" i="4"/>
  <c r="F669" i="4"/>
  <c r="B669" i="4"/>
  <c r="G669" i="4" s="1"/>
  <c r="Q668" i="4"/>
  <c r="N668" i="4"/>
  <c r="L668" i="4"/>
  <c r="K668" i="4"/>
  <c r="J668" i="4"/>
  <c r="F668" i="4"/>
  <c r="B668" i="4"/>
  <c r="G668" i="4" s="1"/>
  <c r="Q667" i="4"/>
  <c r="N667" i="4"/>
  <c r="L667" i="4"/>
  <c r="K667" i="4"/>
  <c r="J667" i="4"/>
  <c r="F667" i="4"/>
  <c r="B667" i="4"/>
  <c r="G667" i="4" s="1"/>
  <c r="Q666" i="4"/>
  <c r="N666" i="4"/>
  <c r="L666" i="4"/>
  <c r="K666" i="4"/>
  <c r="J666" i="4"/>
  <c r="F666" i="4"/>
  <c r="B666" i="4"/>
  <c r="G666" i="4" s="1"/>
  <c r="Q665" i="4"/>
  <c r="N665" i="4"/>
  <c r="L665" i="4"/>
  <c r="K665" i="4"/>
  <c r="J665" i="4"/>
  <c r="F665" i="4"/>
  <c r="B665" i="4"/>
  <c r="G665" i="4" s="1"/>
  <c r="Q664" i="4"/>
  <c r="N664" i="4"/>
  <c r="L664" i="4"/>
  <c r="K664" i="4"/>
  <c r="J664" i="4"/>
  <c r="F664" i="4"/>
  <c r="B664" i="4"/>
  <c r="G664" i="4" s="1"/>
  <c r="Q663" i="4"/>
  <c r="N663" i="4"/>
  <c r="L663" i="4"/>
  <c r="K663" i="4"/>
  <c r="J663" i="4"/>
  <c r="F663" i="4"/>
  <c r="B663" i="4"/>
  <c r="G663" i="4" s="1"/>
  <c r="Q662" i="4"/>
  <c r="N662" i="4"/>
  <c r="L662" i="4"/>
  <c r="K662" i="4"/>
  <c r="J662" i="4"/>
  <c r="B662" i="4"/>
  <c r="G662" i="4" s="1"/>
  <c r="Q661" i="4"/>
  <c r="N661" i="4"/>
  <c r="L661" i="4"/>
  <c r="K661" i="4"/>
  <c r="J661" i="4"/>
  <c r="F661" i="4"/>
  <c r="B661" i="4"/>
  <c r="G661" i="4" s="1"/>
  <c r="Q660" i="4"/>
  <c r="N660" i="4"/>
  <c r="L660" i="4"/>
  <c r="K660" i="4"/>
  <c r="J660" i="4"/>
  <c r="F660" i="4"/>
  <c r="B660" i="4"/>
  <c r="G660" i="4" s="1"/>
  <c r="Q659" i="4"/>
  <c r="N659" i="4"/>
  <c r="L659" i="4"/>
  <c r="K659" i="4"/>
  <c r="J659" i="4"/>
  <c r="F659" i="4"/>
  <c r="B659" i="4"/>
  <c r="G659" i="4" s="1"/>
  <c r="Q658" i="4"/>
  <c r="N658" i="4"/>
  <c r="L658" i="4"/>
  <c r="K658" i="4"/>
  <c r="J658" i="4"/>
  <c r="F658" i="4"/>
  <c r="B658" i="4"/>
  <c r="G658" i="4" s="1"/>
  <c r="Q657" i="4"/>
  <c r="N657" i="4"/>
  <c r="L657" i="4"/>
  <c r="K657" i="4"/>
  <c r="J657" i="4"/>
  <c r="F657" i="4"/>
  <c r="B657" i="4"/>
  <c r="G657" i="4" s="1"/>
  <c r="Q656" i="4"/>
  <c r="N656" i="4"/>
  <c r="L656" i="4"/>
  <c r="K656" i="4"/>
  <c r="J656" i="4"/>
  <c r="F656" i="4"/>
  <c r="B656" i="4"/>
  <c r="G656" i="4" s="1"/>
  <c r="Q655" i="4"/>
  <c r="N655" i="4"/>
  <c r="L655" i="4"/>
  <c r="K655" i="4"/>
  <c r="J655" i="4"/>
  <c r="F655" i="4"/>
  <c r="B655" i="4"/>
  <c r="G655" i="4" s="1"/>
  <c r="Q654" i="4"/>
  <c r="N654" i="4"/>
  <c r="L654" i="4"/>
  <c r="K654" i="4"/>
  <c r="J654" i="4"/>
  <c r="F654" i="4"/>
  <c r="B654" i="4"/>
  <c r="G654" i="4" s="1"/>
  <c r="Q653" i="4"/>
  <c r="N653" i="4"/>
  <c r="L653" i="4"/>
  <c r="K653" i="4"/>
  <c r="J653" i="4"/>
  <c r="F653" i="4"/>
  <c r="B653" i="4"/>
  <c r="G653" i="4" s="1"/>
  <c r="Q652" i="4"/>
  <c r="N652" i="4"/>
  <c r="L652" i="4"/>
  <c r="K652" i="4"/>
  <c r="J652" i="4"/>
  <c r="F652" i="4"/>
  <c r="B652" i="4"/>
  <c r="G652" i="4" s="1"/>
  <c r="Q651" i="4"/>
  <c r="N651" i="4"/>
  <c r="L651" i="4"/>
  <c r="K651" i="4"/>
  <c r="J651" i="4"/>
  <c r="F651" i="4"/>
  <c r="B651" i="4"/>
  <c r="G651" i="4" s="1"/>
  <c r="Q650" i="4"/>
  <c r="N650" i="4"/>
  <c r="L650" i="4"/>
  <c r="K650" i="4"/>
  <c r="J650" i="4"/>
  <c r="F650" i="4"/>
  <c r="B650" i="4"/>
  <c r="G650" i="4" s="1"/>
  <c r="Q649" i="4"/>
  <c r="N649" i="4"/>
  <c r="L649" i="4"/>
  <c r="K649" i="4"/>
  <c r="J649" i="4"/>
  <c r="F649" i="4"/>
  <c r="B649" i="4"/>
  <c r="G649" i="4" s="1"/>
  <c r="Q648" i="4"/>
  <c r="N648" i="4"/>
  <c r="L648" i="4"/>
  <c r="K648" i="4"/>
  <c r="J648" i="4"/>
  <c r="F648" i="4"/>
  <c r="B648" i="4"/>
  <c r="G648" i="4" s="1"/>
  <c r="Q647" i="4"/>
  <c r="N647" i="4"/>
  <c r="L647" i="4"/>
  <c r="K647" i="4"/>
  <c r="J647" i="4"/>
  <c r="F647" i="4"/>
  <c r="B647" i="4"/>
  <c r="G647" i="4" s="1"/>
  <c r="Q646" i="4"/>
  <c r="N646" i="4"/>
  <c r="L646" i="4"/>
  <c r="K646" i="4"/>
  <c r="J646" i="4"/>
  <c r="F646" i="4"/>
  <c r="B646" i="4"/>
  <c r="G646" i="4" s="1"/>
  <c r="Q645" i="4"/>
  <c r="N645" i="4"/>
  <c r="L645" i="4"/>
  <c r="K645" i="4"/>
  <c r="J645" i="4"/>
  <c r="F645" i="4"/>
  <c r="B645" i="4"/>
  <c r="G645" i="4" s="1"/>
  <c r="Q644" i="4"/>
  <c r="N644" i="4"/>
  <c r="L644" i="4"/>
  <c r="K644" i="4"/>
  <c r="J644" i="4"/>
  <c r="F644" i="4"/>
  <c r="B644" i="4"/>
  <c r="G644" i="4" s="1"/>
  <c r="Q643" i="4"/>
  <c r="N643" i="4"/>
  <c r="L643" i="4"/>
  <c r="K643" i="4"/>
  <c r="J643" i="4"/>
  <c r="F643" i="4"/>
  <c r="B643" i="4"/>
  <c r="G643" i="4" s="1"/>
  <c r="Q642" i="4"/>
  <c r="N642" i="4"/>
  <c r="L642" i="4"/>
  <c r="K642" i="4"/>
  <c r="J642" i="4"/>
  <c r="F642" i="4"/>
  <c r="B642" i="4"/>
  <c r="G642" i="4" s="1"/>
  <c r="Q641" i="4"/>
  <c r="N641" i="4"/>
  <c r="L641" i="4"/>
  <c r="K641" i="4"/>
  <c r="J641" i="4"/>
  <c r="F641" i="4"/>
  <c r="B641" i="4"/>
  <c r="G641" i="4" s="1"/>
  <c r="Q640" i="4"/>
  <c r="N640" i="4"/>
  <c r="L640" i="4"/>
  <c r="K640" i="4"/>
  <c r="J640" i="4"/>
  <c r="F640" i="4"/>
  <c r="B640" i="4"/>
  <c r="G640" i="4" s="1"/>
  <c r="Q639" i="4"/>
  <c r="N639" i="4"/>
  <c r="L639" i="4"/>
  <c r="K639" i="4"/>
  <c r="J639" i="4"/>
  <c r="F639" i="4"/>
  <c r="B639" i="4"/>
  <c r="G639" i="4" s="1"/>
  <c r="Q638" i="4"/>
  <c r="N638" i="4"/>
  <c r="L638" i="4"/>
  <c r="K638" i="4"/>
  <c r="J638" i="4"/>
  <c r="F638" i="4"/>
  <c r="B638" i="4"/>
  <c r="G638" i="4" s="1"/>
  <c r="Q637" i="4"/>
  <c r="L637" i="4"/>
  <c r="K637" i="4"/>
  <c r="J637" i="4"/>
  <c r="F637" i="4"/>
  <c r="B637" i="4"/>
  <c r="G637" i="4" s="1"/>
  <c r="Q636" i="4"/>
  <c r="N636" i="4"/>
  <c r="L636" i="4"/>
  <c r="K636" i="4"/>
  <c r="J636" i="4"/>
  <c r="F636" i="4"/>
  <c r="B636" i="4"/>
  <c r="G636" i="4" s="1"/>
  <c r="Q635" i="4"/>
  <c r="N635" i="4"/>
  <c r="L635" i="4"/>
  <c r="K635" i="4"/>
  <c r="J635" i="4"/>
  <c r="F635" i="4"/>
  <c r="B635" i="4"/>
  <c r="G635" i="4" s="1"/>
  <c r="Q634" i="4"/>
  <c r="N634" i="4"/>
  <c r="L634" i="4"/>
  <c r="K634" i="4"/>
  <c r="J634" i="4"/>
  <c r="F634" i="4"/>
  <c r="B634" i="4"/>
  <c r="G634" i="4" s="1"/>
  <c r="Q633" i="4"/>
  <c r="N633" i="4"/>
  <c r="L633" i="4"/>
  <c r="K633" i="4"/>
  <c r="J633" i="4"/>
  <c r="F633" i="4"/>
  <c r="B633" i="4"/>
  <c r="G633" i="4" s="1"/>
  <c r="Q632" i="4"/>
  <c r="N632" i="4"/>
  <c r="L632" i="4"/>
  <c r="K632" i="4"/>
  <c r="J632" i="4"/>
  <c r="F632" i="4"/>
  <c r="B632" i="4"/>
  <c r="G632" i="4" s="1"/>
  <c r="Q631" i="4"/>
  <c r="N631" i="4"/>
  <c r="L631" i="4"/>
  <c r="K631" i="4"/>
  <c r="J631" i="4"/>
  <c r="F631" i="4"/>
  <c r="B631" i="4"/>
  <c r="G631" i="4" s="1"/>
  <c r="Q630" i="4"/>
  <c r="N630" i="4"/>
  <c r="L630" i="4"/>
  <c r="K630" i="4"/>
  <c r="J630" i="4"/>
  <c r="F630" i="4"/>
  <c r="B630" i="4"/>
  <c r="G630" i="4" s="1"/>
  <c r="Q629" i="4"/>
  <c r="N629" i="4"/>
  <c r="L629" i="4"/>
  <c r="K629" i="4"/>
  <c r="J629" i="4"/>
  <c r="F629" i="4"/>
  <c r="B629" i="4"/>
  <c r="G629" i="4" s="1"/>
  <c r="Q628" i="4"/>
  <c r="N628" i="4"/>
  <c r="L628" i="4"/>
  <c r="K628" i="4"/>
  <c r="J628" i="4"/>
  <c r="F628" i="4"/>
  <c r="B628" i="4"/>
  <c r="G628" i="4" s="1"/>
  <c r="H636" i="4" l="1"/>
  <c r="O636" i="4" s="1"/>
  <c r="P34" i="8" s="1"/>
  <c r="H648" i="4"/>
  <c r="O648" i="4" s="1"/>
  <c r="P39" i="8" s="1"/>
  <c r="H635" i="4"/>
  <c r="O635" i="4" s="1"/>
  <c r="P25" i="8" s="1"/>
  <c r="H639" i="4"/>
  <c r="O639" i="4" s="1"/>
  <c r="S639" i="4" s="1"/>
  <c r="H651" i="4"/>
  <c r="O651" i="4" s="1"/>
  <c r="S651" i="4" s="1"/>
  <c r="H655" i="4"/>
  <c r="O655" i="4" s="1"/>
  <c r="P8" i="8" s="1"/>
  <c r="H663" i="4"/>
  <c r="O663" i="4" s="1"/>
  <c r="S663" i="4" s="1"/>
  <c r="H630" i="4"/>
  <c r="O630" i="4" s="1"/>
  <c r="P12" i="8" s="1"/>
  <c r="H634" i="4"/>
  <c r="O634" i="4" s="1"/>
  <c r="P24" i="8" s="1"/>
  <c r="H638" i="4"/>
  <c r="O638" i="4" s="1"/>
  <c r="P13" i="8" s="1"/>
  <c r="H642" i="4"/>
  <c r="O642" i="4" s="1"/>
  <c r="P14" i="8" s="1"/>
  <c r="H646" i="4"/>
  <c r="O646" i="4" s="1"/>
  <c r="P31" i="8" s="1"/>
  <c r="H654" i="4"/>
  <c r="O654" i="4" s="1"/>
  <c r="P40" i="8" s="1"/>
  <c r="H658" i="4"/>
  <c r="O658" i="4" s="1"/>
  <c r="P6" i="8" s="1"/>
  <c r="H662" i="4"/>
  <c r="O662" i="4" s="1"/>
  <c r="S662" i="4" s="1"/>
  <c r="H666" i="4"/>
  <c r="O666" i="4" s="1"/>
  <c r="P5" i="8" s="1"/>
  <c r="H670" i="4"/>
  <c r="O670" i="4" s="1"/>
  <c r="P23" i="8" s="1"/>
  <c r="H674" i="4"/>
  <c r="O674" i="4" s="1"/>
  <c r="P21" i="8" s="1"/>
  <c r="H629" i="4"/>
  <c r="O629" i="4" s="1"/>
  <c r="P22" i="8" s="1"/>
  <c r="H633" i="4"/>
  <c r="O633" i="4" s="1"/>
  <c r="S633" i="4" s="1"/>
  <c r="H637" i="4"/>
  <c r="O637" i="4" s="1"/>
  <c r="P4" i="8" s="1"/>
  <c r="H641" i="4"/>
  <c r="O641" i="4" s="1"/>
  <c r="H645" i="4"/>
  <c r="O645" i="4" s="1"/>
  <c r="P17" i="8" s="1"/>
  <c r="H649" i="4"/>
  <c r="O649" i="4" s="1"/>
  <c r="P32" i="8" s="1"/>
  <c r="H653" i="4"/>
  <c r="O653" i="4" s="1"/>
  <c r="P15" i="8" s="1"/>
  <c r="H657" i="4"/>
  <c r="O657" i="4" s="1"/>
  <c r="P29" i="8" s="1"/>
  <c r="H661" i="4"/>
  <c r="O661" i="4" s="1"/>
  <c r="P19" i="8" s="1"/>
  <c r="H665" i="4"/>
  <c r="O665" i="4" s="1"/>
  <c r="P7" i="8" s="1"/>
  <c r="H669" i="4"/>
  <c r="O669" i="4" s="1"/>
  <c r="P26" i="8" s="1"/>
  <c r="H673" i="4"/>
  <c r="O673" i="4" s="1"/>
  <c r="P3" i="8" s="1"/>
  <c r="H640" i="4"/>
  <c r="O640" i="4" s="1"/>
  <c r="P10" i="8" s="1"/>
  <c r="H652" i="4"/>
  <c r="O652" i="4" s="1"/>
  <c r="P36" i="8" s="1"/>
  <c r="H656" i="4"/>
  <c r="O656" i="4" s="1"/>
  <c r="P2" i="8" s="1"/>
  <c r="H660" i="4"/>
  <c r="O660" i="4" s="1"/>
  <c r="S660" i="4" s="1"/>
  <c r="H664" i="4"/>
  <c r="O664" i="4" s="1"/>
  <c r="H668" i="4"/>
  <c r="O668" i="4" s="1"/>
  <c r="P18" i="8" s="1"/>
  <c r="H672" i="4"/>
  <c r="O672" i="4" s="1"/>
  <c r="S672" i="4" s="1"/>
  <c r="H676" i="4"/>
  <c r="O676" i="4" s="1"/>
  <c r="P46" i="8" s="1"/>
  <c r="H632" i="4"/>
  <c r="O632" i="4" s="1"/>
  <c r="S632" i="4" s="1"/>
  <c r="H643" i="4"/>
  <c r="O643" i="4" s="1"/>
  <c r="S643" i="4" s="1"/>
  <c r="H659" i="4"/>
  <c r="O659" i="4" s="1"/>
  <c r="P9" i="8" s="1"/>
  <c r="H667" i="4"/>
  <c r="O667" i="4" s="1"/>
  <c r="S667" i="4" s="1"/>
  <c r="H671" i="4"/>
  <c r="O671" i="4" s="1"/>
  <c r="S671" i="4" s="1"/>
  <c r="H675" i="4"/>
  <c r="O675" i="4" s="1"/>
  <c r="S675" i="4" s="1"/>
  <c r="H628" i="4"/>
  <c r="O628" i="4" s="1"/>
  <c r="P27" i="8" s="1"/>
  <c r="H644" i="4"/>
  <c r="O644" i="4" s="1"/>
  <c r="S644" i="4" s="1"/>
  <c r="H631" i="4"/>
  <c r="O631" i="4" s="1"/>
  <c r="P37" i="8" s="1"/>
  <c r="H647" i="4"/>
  <c r="O647" i="4" s="1"/>
  <c r="S647" i="4" s="1"/>
  <c r="H650" i="4"/>
  <c r="O650" i="4" s="1"/>
  <c r="S650" i="4" s="1"/>
  <c r="S645" i="4" l="1"/>
  <c r="S669" i="4"/>
  <c r="S668" i="4"/>
  <c r="S652" i="4"/>
  <c r="S674" i="4"/>
  <c r="S658" i="4"/>
  <c r="S638" i="4"/>
  <c r="S655" i="4"/>
  <c r="S637" i="4"/>
  <c r="S654" i="4"/>
  <c r="S648" i="4"/>
  <c r="S631" i="4"/>
  <c r="S629" i="4"/>
  <c r="S653" i="4"/>
  <c r="S661" i="4"/>
  <c r="S676" i="4"/>
  <c r="S666" i="4"/>
  <c r="S646" i="4"/>
  <c r="S630" i="4"/>
  <c r="S636" i="4"/>
  <c r="S628" i="4"/>
  <c r="S657" i="4"/>
  <c r="S640" i="4"/>
  <c r="S665" i="4"/>
  <c r="S659" i="4"/>
  <c r="S656" i="4"/>
  <c r="S673" i="4"/>
  <c r="S641" i="4"/>
  <c r="S670" i="4"/>
  <c r="S634" i="4"/>
  <c r="S664" i="4"/>
  <c r="S649" i="4"/>
  <c r="S642" i="4"/>
  <c r="S635" i="4"/>
  <c r="F617" i="4"/>
  <c r="Q627" i="4"/>
  <c r="N627" i="4"/>
  <c r="L627" i="4"/>
  <c r="K627" i="4"/>
  <c r="J627" i="4"/>
  <c r="F627" i="4"/>
  <c r="B627" i="4"/>
  <c r="G627" i="4" s="1"/>
  <c r="Q626" i="4"/>
  <c r="N626" i="4"/>
  <c r="L626" i="4"/>
  <c r="K626" i="4"/>
  <c r="J626" i="4"/>
  <c r="F626" i="4"/>
  <c r="B626" i="4"/>
  <c r="G626" i="4" s="1"/>
  <c r="Q625" i="4"/>
  <c r="N625" i="4"/>
  <c r="L625" i="4"/>
  <c r="K625" i="4"/>
  <c r="J625" i="4"/>
  <c r="F625" i="4"/>
  <c r="B625" i="4"/>
  <c r="G625" i="4" s="1"/>
  <c r="Q624" i="4"/>
  <c r="N624" i="4"/>
  <c r="L624" i="4"/>
  <c r="K624" i="4"/>
  <c r="J624" i="4"/>
  <c r="F624" i="4"/>
  <c r="B624" i="4"/>
  <c r="G624" i="4" s="1"/>
  <c r="Q623" i="4"/>
  <c r="N623" i="4"/>
  <c r="L623" i="4"/>
  <c r="K623" i="4"/>
  <c r="J623" i="4"/>
  <c r="F623" i="4"/>
  <c r="B623" i="4"/>
  <c r="G623" i="4" s="1"/>
  <c r="H623" i="4" s="1"/>
  <c r="Q622" i="4"/>
  <c r="N622" i="4"/>
  <c r="L622" i="4"/>
  <c r="K622" i="4"/>
  <c r="J622" i="4"/>
  <c r="F622" i="4"/>
  <c r="B622" i="4"/>
  <c r="G622" i="4" s="1"/>
  <c r="Q621" i="4"/>
  <c r="N621" i="4"/>
  <c r="L621" i="4"/>
  <c r="K621" i="4"/>
  <c r="J621" i="4"/>
  <c r="F621" i="4"/>
  <c r="B621" i="4"/>
  <c r="G621" i="4" s="1"/>
  <c r="Q620" i="4"/>
  <c r="N620" i="4"/>
  <c r="L620" i="4"/>
  <c r="K620" i="4"/>
  <c r="J620" i="4"/>
  <c r="F620" i="4"/>
  <c r="B620" i="4"/>
  <c r="G620" i="4" s="1"/>
  <c r="Q619" i="4"/>
  <c r="N619" i="4"/>
  <c r="L619" i="4"/>
  <c r="K619" i="4"/>
  <c r="J619" i="4"/>
  <c r="F619" i="4"/>
  <c r="B619" i="4"/>
  <c r="G619" i="4" s="1"/>
  <c r="Q618" i="4"/>
  <c r="N618" i="4"/>
  <c r="L618" i="4"/>
  <c r="K618" i="4"/>
  <c r="J618" i="4"/>
  <c r="F618" i="4"/>
  <c r="B618" i="4"/>
  <c r="G618" i="4" s="1"/>
  <c r="Q617" i="4"/>
  <c r="L617" i="4"/>
  <c r="K617" i="4"/>
  <c r="J617" i="4"/>
  <c r="B617" i="4"/>
  <c r="Q616" i="4"/>
  <c r="N616" i="4"/>
  <c r="L616" i="4"/>
  <c r="K616" i="4"/>
  <c r="J616" i="4"/>
  <c r="F616" i="4"/>
  <c r="B616" i="4"/>
  <c r="G616" i="4" s="1"/>
  <c r="Q615" i="4"/>
  <c r="N615" i="4"/>
  <c r="L615" i="4"/>
  <c r="K615" i="4"/>
  <c r="J615" i="4"/>
  <c r="F615" i="4"/>
  <c r="B615" i="4"/>
  <c r="G615" i="4" s="1"/>
  <c r="Q614" i="4"/>
  <c r="N614" i="4"/>
  <c r="L614" i="4"/>
  <c r="K614" i="4"/>
  <c r="J614" i="4"/>
  <c r="F614" i="4"/>
  <c r="B614" i="4"/>
  <c r="G614" i="4" s="1"/>
  <c r="Q613" i="4"/>
  <c r="N613" i="4"/>
  <c r="L613" i="4"/>
  <c r="K613" i="4"/>
  <c r="J613" i="4"/>
  <c r="F613" i="4"/>
  <c r="B613" i="4"/>
  <c r="G613" i="4" s="1"/>
  <c r="Q612" i="4"/>
  <c r="N612" i="4"/>
  <c r="L612" i="4"/>
  <c r="K612" i="4"/>
  <c r="J612" i="4"/>
  <c r="F612" i="4"/>
  <c r="B612" i="4"/>
  <c r="G612" i="4" s="1"/>
  <c r="Q611" i="4"/>
  <c r="N611" i="4"/>
  <c r="L611" i="4"/>
  <c r="K611" i="4"/>
  <c r="J611" i="4"/>
  <c r="F611" i="4"/>
  <c r="B611" i="4"/>
  <c r="G611" i="4" s="1"/>
  <c r="Q610" i="4"/>
  <c r="N610" i="4"/>
  <c r="L610" i="4"/>
  <c r="K610" i="4"/>
  <c r="J610" i="4"/>
  <c r="F610" i="4"/>
  <c r="B610" i="4"/>
  <c r="G610" i="4" s="1"/>
  <c r="Q609" i="4"/>
  <c r="N609" i="4"/>
  <c r="L609" i="4"/>
  <c r="K609" i="4"/>
  <c r="J609" i="4"/>
  <c r="F609" i="4"/>
  <c r="B609" i="4"/>
  <c r="G609" i="4" s="1"/>
  <c r="Q608" i="4"/>
  <c r="N608" i="4"/>
  <c r="L608" i="4"/>
  <c r="K608" i="4"/>
  <c r="J608" i="4"/>
  <c r="F608" i="4"/>
  <c r="B608" i="4"/>
  <c r="G608" i="4" s="1"/>
  <c r="Q607" i="4"/>
  <c r="N607" i="4"/>
  <c r="L607" i="4"/>
  <c r="K607" i="4"/>
  <c r="J607" i="4"/>
  <c r="F607" i="4"/>
  <c r="B607" i="4"/>
  <c r="G607" i="4" s="1"/>
  <c r="Q606" i="4"/>
  <c r="N606" i="4"/>
  <c r="L606" i="4"/>
  <c r="K606" i="4"/>
  <c r="J606" i="4"/>
  <c r="F606" i="4"/>
  <c r="B606" i="4"/>
  <c r="G606" i="4" s="1"/>
  <c r="Q605" i="4"/>
  <c r="N605" i="4"/>
  <c r="L605" i="4"/>
  <c r="K605" i="4"/>
  <c r="J605" i="4"/>
  <c r="F605" i="4"/>
  <c r="B605" i="4"/>
  <c r="G605" i="4" s="1"/>
  <c r="Q604" i="4"/>
  <c r="N604" i="4"/>
  <c r="L604" i="4"/>
  <c r="K604" i="4"/>
  <c r="J604" i="4"/>
  <c r="F604" i="4"/>
  <c r="B604" i="4"/>
  <c r="G604" i="4" s="1"/>
  <c r="Q603" i="4"/>
  <c r="N603" i="4"/>
  <c r="L603" i="4"/>
  <c r="K603" i="4"/>
  <c r="J603" i="4"/>
  <c r="F603" i="4"/>
  <c r="B603" i="4"/>
  <c r="G603" i="4" s="1"/>
  <c r="Q602" i="4"/>
  <c r="N602" i="4"/>
  <c r="L602" i="4"/>
  <c r="K602" i="4"/>
  <c r="J602" i="4"/>
  <c r="F602" i="4"/>
  <c r="B602" i="4"/>
  <c r="G602" i="4" s="1"/>
  <c r="Q601" i="4"/>
  <c r="N601" i="4"/>
  <c r="L601" i="4"/>
  <c r="K601" i="4"/>
  <c r="J601" i="4"/>
  <c r="F601" i="4"/>
  <c r="B601" i="4"/>
  <c r="G601" i="4" s="1"/>
  <c r="Q600" i="4"/>
  <c r="N600" i="4"/>
  <c r="L600" i="4"/>
  <c r="K600" i="4"/>
  <c r="J600" i="4"/>
  <c r="F600" i="4"/>
  <c r="B600" i="4"/>
  <c r="G600" i="4" s="1"/>
  <c r="Q599" i="4"/>
  <c r="N599" i="4"/>
  <c r="L599" i="4"/>
  <c r="K599" i="4"/>
  <c r="J599" i="4"/>
  <c r="F599" i="4"/>
  <c r="B599" i="4"/>
  <c r="G599" i="4" s="1"/>
  <c r="Q598" i="4"/>
  <c r="N598" i="4"/>
  <c r="L598" i="4"/>
  <c r="K598" i="4"/>
  <c r="J598" i="4"/>
  <c r="F598" i="4"/>
  <c r="B598" i="4"/>
  <c r="G598" i="4" s="1"/>
  <c r="Q597" i="4"/>
  <c r="N597" i="4"/>
  <c r="L597" i="4"/>
  <c r="K597" i="4"/>
  <c r="J597" i="4"/>
  <c r="F597" i="4"/>
  <c r="B597" i="4"/>
  <c r="G597" i="4" s="1"/>
  <c r="Q596" i="4"/>
  <c r="N596" i="4"/>
  <c r="L596" i="4"/>
  <c r="K596" i="4"/>
  <c r="J596" i="4"/>
  <c r="F596" i="4"/>
  <c r="B596" i="4"/>
  <c r="G596" i="4" s="1"/>
  <c r="Q595" i="4"/>
  <c r="N595" i="4"/>
  <c r="L595" i="4"/>
  <c r="K595" i="4"/>
  <c r="J595" i="4"/>
  <c r="F595" i="4"/>
  <c r="B595" i="4"/>
  <c r="G595" i="4" s="1"/>
  <c r="Q594" i="4"/>
  <c r="N594" i="4"/>
  <c r="L594" i="4"/>
  <c r="K594" i="4"/>
  <c r="J594" i="4"/>
  <c r="F594" i="4"/>
  <c r="B594" i="4"/>
  <c r="G594" i="4" s="1"/>
  <c r="Q593" i="4"/>
  <c r="N593" i="4"/>
  <c r="L593" i="4"/>
  <c r="K593" i="4"/>
  <c r="J593" i="4"/>
  <c r="F593" i="4"/>
  <c r="B593" i="4"/>
  <c r="G593" i="4" s="1"/>
  <c r="Q592" i="4"/>
  <c r="N592" i="4"/>
  <c r="L592" i="4"/>
  <c r="K592" i="4"/>
  <c r="J592" i="4"/>
  <c r="F592" i="4"/>
  <c r="B592" i="4"/>
  <c r="G592" i="4" s="1"/>
  <c r="Q591" i="4"/>
  <c r="N591" i="4"/>
  <c r="L591" i="4"/>
  <c r="K591" i="4"/>
  <c r="J591" i="4"/>
  <c r="F591" i="4"/>
  <c r="B591" i="4"/>
  <c r="G591" i="4" s="1"/>
  <c r="Q590" i="4"/>
  <c r="N590" i="4"/>
  <c r="L590" i="4"/>
  <c r="K590" i="4"/>
  <c r="J590" i="4"/>
  <c r="F590" i="4"/>
  <c r="B590" i="4"/>
  <c r="G590" i="4" s="1"/>
  <c r="Q589" i="4"/>
  <c r="N589" i="4"/>
  <c r="L589" i="4"/>
  <c r="K589" i="4"/>
  <c r="J589" i="4"/>
  <c r="F589" i="4"/>
  <c r="B589" i="4"/>
  <c r="G589" i="4" s="1"/>
  <c r="H589" i="4" s="1"/>
  <c r="Q588" i="4"/>
  <c r="N588" i="4"/>
  <c r="L588" i="4"/>
  <c r="K588" i="4"/>
  <c r="J588" i="4"/>
  <c r="F588" i="4"/>
  <c r="B588" i="4"/>
  <c r="G588" i="4" s="1"/>
  <c r="Q587" i="4"/>
  <c r="N587" i="4"/>
  <c r="L587" i="4"/>
  <c r="K587" i="4"/>
  <c r="J587" i="4"/>
  <c r="F587" i="4"/>
  <c r="B587" i="4"/>
  <c r="G587" i="4" s="1"/>
  <c r="Q586" i="4"/>
  <c r="N586" i="4"/>
  <c r="L586" i="4"/>
  <c r="K586" i="4"/>
  <c r="J586" i="4"/>
  <c r="F586" i="4"/>
  <c r="B586" i="4"/>
  <c r="G586" i="4" s="1"/>
  <c r="Q585" i="4"/>
  <c r="N585" i="4"/>
  <c r="L585" i="4"/>
  <c r="K585" i="4"/>
  <c r="J585" i="4"/>
  <c r="F585" i="4"/>
  <c r="B585" i="4"/>
  <c r="G585" i="4" s="1"/>
  <c r="Q584" i="4"/>
  <c r="N584" i="4"/>
  <c r="L584" i="4"/>
  <c r="K584" i="4"/>
  <c r="J584" i="4"/>
  <c r="F584" i="4"/>
  <c r="B584" i="4"/>
  <c r="G584" i="4" s="1"/>
  <c r="H584" i="4" s="1"/>
  <c r="Q583" i="4"/>
  <c r="N583" i="4"/>
  <c r="L583" i="4"/>
  <c r="K583" i="4"/>
  <c r="J583" i="4"/>
  <c r="F583" i="4"/>
  <c r="B583" i="4"/>
  <c r="G583" i="4" s="1"/>
  <c r="Q582" i="4"/>
  <c r="N582" i="4"/>
  <c r="L582" i="4"/>
  <c r="K582" i="4"/>
  <c r="J582" i="4"/>
  <c r="F582" i="4"/>
  <c r="B582" i="4"/>
  <c r="G582" i="4" s="1"/>
  <c r="Q581" i="4"/>
  <c r="N581" i="4"/>
  <c r="L581" i="4"/>
  <c r="K581" i="4"/>
  <c r="J581" i="4"/>
  <c r="F581" i="4"/>
  <c r="B581" i="4"/>
  <c r="G581" i="4" s="1"/>
  <c r="Q580" i="4"/>
  <c r="N580" i="4"/>
  <c r="L580" i="4"/>
  <c r="K580" i="4"/>
  <c r="J580" i="4"/>
  <c r="F580" i="4"/>
  <c r="B580" i="4"/>
  <c r="G580" i="4" s="1"/>
  <c r="Q579" i="4"/>
  <c r="N579" i="4"/>
  <c r="L579" i="4"/>
  <c r="K579" i="4"/>
  <c r="J579" i="4"/>
  <c r="F579" i="4"/>
  <c r="B579" i="4"/>
  <c r="G579" i="4" s="1"/>
  <c r="H588" i="4" l="1"/>
  <c r="H596" i="4"/>
  <c r="N617" i="4"/>
  <c r="G617" i="4"/>
  <c r="H617" i="4" s="1"/>
  <c r="H600" i="4"/>
  <c r="O600" i="4" s="1"/>
  <c r="O32" i="8" s="1"/>
  <c r="H592" i="4"/>
  <c r="H619" i="4"/>
  <c r="O619" i="4" s="1"/>
  <c r="O18" i="8" s="1"/>
  <c r="O623" i="4"/>
  <c r="S623" i="4" s="1"/>
  <c r="H582" i="4"/>
  <c r="O582" i="4" s="1"/>
  <c r="S582" i="4" s="1"/>
  <c r="H581" i="4"/>
  <c r="O581" i="4" s="1"/>
  <c r="O12" i="8" s="1"/>
  <c r="H591" i="4"/>
  <c r="O591" i="4" s="1"/>
  <c r="O10" i="8" s="1"/>
  <c r="H602" i="4"/>
  <c r="O602" i="4" s="1"/>
  <c r="S602" i="4" s="1"/>
  <c r="H610" i="4"/>
  <c r="O610" i="4" s="1"/>
  <c r="O9" i="8" s="1"/>
  <c r="H618" i="4"/>
  <c r="O618" i="4" s="1"/>
  <c r="S618" i="4" s="1"/>
  <c r="H580" i="4"/>
  <c r="O580" i="4" s="1"/>
  <c r="O22" i="8" s="1"/>
  <c r="H585" i="4"/>
  <c r="O585" i="4" s="1"/>
  <c r="O24" i="8" s="1"/>
  <c r="H590" i="4"/>
  <c r="O590" i="4" s="1"/>
  <c r="S590" i="4" s="1"/>
  <c r="H595" i="4"/>
  <c r="O595" i="4" s="1"/>
  <c r="S595" i="4" s="1"/>
  <c r="H601" i="4"/>
  <c r="O601" i="4" s="1"/>
  <c r="S601" i="4" s="1"/>
  <c r="H605" i="4"/>
  <c r="O605" i="4" s="1"/>
  <c r="S605" i="4" s="1"/>
  <c r="H609" i="4"/>
  <c r="O609" i="4" s="1"/>
  <c r="O6" i="8" s="1"/>
  <c r="H613" i="4"/>
  <c r="O613" i="4" s="1"/>
  <c r="S613" i="4" s="1"/>
  <c r="H622" i="4"/>
  <c r="O622" i="4" s="1"/>
  <c r="S622" i="4" s="1"/>
  <c r="H624" i="4"/>
  <c r="O624" i="4" s="1"/>
  <c r="O3" i="8" s="1"/>
  <c r="H583" i="4"/>
  <c r="O583" i="4" s="1"/>
  <c r="S583" i="4" s="1"/>
  <c r="H599" i="4"/>
  <c r="O599" i="4" s="1"/>
  <c r="O39" i="8" s="1"/>
  <c r="H604" i="4"/>
  <c r="O604" i="4" s="1"/>
  <c r="O15" i="8" s="1"/>
  <c r="H608" i="4"/>
  <c r="O608" i="4" s="1"/>
  <c r="O29" i="8" s="1"/>
  <c r="H612" i="4"/>
  <c r="O612" i="4" s="1"/>
  <c r="O19" i="8" s="1"/>
  <c r="H616" i="4"/>
  <c r="O616" i="4" s="1"/>
  <c r="O7" i="8" s="1"/>
  <c r="H621" i="4"/>
  <c r="O621" i="4" s="1"/>
  <c r="O23" i="8" s="1"/>
  <c r="H627" i="4"/>
  <c r="O627" i="4" s="1"/>
  <c r="S627" i="4" s="1"/>
  <c r="H579" i="4"/>
  <c r="O579" i="4" s="1"/>
  <c r="O27" i="8" s="1"/>
  <c r="H594" i="4"/>
  <c r="O594" i="4" s="1"/>
  <c r="O47" i="8" s="1"/>
  <c r="H593" i="4"/>
  <c r="O593" i="4" s="1"/>
  <c r="O14" i="8" s="1"/>
  <c r="H598" i="4"/>
  <c r="O598" i="4" s="1"/>
  <c r="O33" i="8" s="1"/>
  <c r="H603" i="4"/>
  <c r="O603" i="4" s="1"/>
  <c r="O36" i="8" s="1"/>
  <c r="H607" i="4"/>
  <c r="O607" i="4" s="1"/>
  <c r="O2" i="8" s="1"/>
  <c r="H611" i="4"/>
  <c r="O611" i="4" s="1"/>
  <c r="O38" i="8" s="1"/>
  <c r="H615" i="4"/>
  <c r="O615" i="4" s="1"/>
  <c r="O11" i="8" s="1"/>
  <c r="H620" i="4"/>
  <c r="O620" i="4" s="1"/>
  <c r="O26" i="8" s="1"/>
  <c r="H626" i="4"/>
  <c r="O626" i="4" s="1"/>
  <c r="S626" i="4" s="1"/>
  <c r="O589" i="4"/>
  <c r="O13" i="8" s="1"/>
  <c r="H587" i="4"/>
  <c r="O587" i="4" s="1"/>
  <c r="S587" i="4" s="1"/>
  <c r="H586" i="4"/>
  <c r="O586" i="4" s="1"/>
  <c r="O25" i="8" s="1"/>
  <c r="H597" i="4"/>
  <c r="O597" i="4" s="1"/>
  <c r="O31" i="8" s="1"/>
  <c r="H606" i="4"/>
  <c r="O606" i="4" s="1"/>
  <c r="O8" i="8" s="1"/>
  <c r="H614" i="4"/>
  <c r="O614" i="4" s="1"/>
  <c r="S614" i="4" s="1"/>
  <c r="H625" i="4"/>
  <c r="O625" i="4" s="1"/>
  <c r="S625" i="4" s="1"/>
  <c r="O584" i="4"/>
  <c r="S584" i="4" s="1"/>
  <c r="O588" i="4"/>
  <c r="O4" i="8" s="1"/>
  <c r="O592" i="4"/>
  <c r="O28" i="8" s="1"/>
  <c r="O596" i="4"/>
  <c r="O17" i="8" s="1"/>
  <c r="Q23" i="13"/>
  <c r="Q20" i="13"/>
  <c r="Q24" i="13"/>
  <c r="Q22" i="13"/>
  <c r="Q21" i="13"/>
  <c r="Q25" i="13"/>
  <c r="Q17" i="13"/>
  <c r="Q15" i="13"/>
  <c r="Q14" i="13"/>
  <c r="Q13" i="13"/>
  <c r="Q12" i="13"/>
  <c r="Q16" i="13"/>
  <c r="Q11" i="13"/>
  <c r="Q10" i="13"/>
  <c r="Q18" i="13"/>
  <c r="Q19" i="13"/>
  <c r="Q9" i="13"/>
  <c r="Q5" i="13"/>
  <c r="Q7" i="13"/>
  <c r="Q4" i="13"/>
  <c r="Q6" i="13"/>
  <c r="Q8" i="13"/>
  <c r="Q3" i="13"/>
  <c r="Q2" i="13"/>
  <c r="O617" i="4" l="1"/>
  <c r="O5" i="8" s="1"/>
  <c r="S596" i="4"/>
  <c r="S586" i="4"/>
  <c r="S607" i="4"/>
  <c r="S594" i="4"/>
  <c r="S616" i="4"/>
  <c r="S599" i="4"/>
  <c r="S581" i="4"/>
  <c r="S592" i="4"/>
  <c r="S620" i="4"/>
  <c r="S603" i="4"/>
  <c r="S579" i="4"/>
  <c r="S612" i="4"/>
  <c r="S609" i="4"/>
  <c r="S610" i="4"/>
  <c r="S600" i="4"/>
  <c r="S588" i="4"/>
  <c r="S606" i="4"/>
  <c r="S615" i="4"/>
  <c r="S598" i="4"/>
  <c r="S608" i="4"/>
  <c r="S624" i="4"/>
  <c r="S585" i="4"/>
  <c r="S617" i="4"/>
  <c r="S597" i="4"/>
  <c r="S611" i="4"/>
  <c r="S593" i="4"/>
  <c r="S621" i="4"/>
  <c r="S604" i="4"/>
  <c r="S580" i="4"/>
  <c r="S591" i="4"/>
  <c r="S619" i="4"/>
  <c r="S589" i="4"/>
  <c r="Q578" i="4"/>
  <c r="N578" i="4"/>
  <c r="L578" i="4"/>
  <c r="K578" i="4"/>
  <c r="J578" i="4"/>
  <c r="F578" i="4"/>
  <c r="B578" i="4"/>
  <c r="G578" i="4" s="1"/>
  <c r="Q577" i="4"/>
  <c r="N577" i="4"/>
  <c r="L577" i="4"/>
  <c r="K577" i="4"/>
  <c r="J577" i="4"/>
  <c r="F577" i="4"/>
  <c r="B577" i="4"/>
  <c r="G577" i="4" s="1"/>
  <c r="Q576" i="4"/>
  <c r="N576" i="4"/>
  <c r="L576" i="4"/>
  <c r="K576" i="4"/>
  <c r="J576" i="4"/>
  <c r="F576" i="4"/>
  <c r="B576" i="4"/>
  <c r="G576" i="4" s="1"/>
  <c r="Q575" i="4"/>
  <c r="N575" i="4"/>
  <c r="L575" i="4"/>
  <c r="K575" i="4"/>
  <c r="J575" i="4"/>
  <c r="F575" i="4"/>
  <c r="B575" i="4"/>
  <c r="G575" i="4" s="1"/>
  <c r="Q574" i="4"/>
  <c r="N574" i="4"/>
  <c r="L574" i="4"/>
  <c r="K574" i="4"/>
  <c r="J574" i="4"/>
  <c r="F574" i="4"/>
  <c r="B574" i="4"/>
  <c r="G574" i="4" s="1"/>
  <c r="Q573" i="4"/>
  <c r="N573" i="4"/>
  <c r="L573" i="4"/>
  <c r="K573" i="4"/>
  <c r="J573" i="4"/>
  <c r="F573" i="4"/>
  <c r="B573" i="4"/>
  <c r="G573" i="4" s="1"/>
  <c r="Q572" i="4"/>
  <c r="N572" i="4"/>
  <c r="L572" i="4"/>
  <c r="K572" i="4"/>
  <c r="J572" i="4"/>
  <c r="F572" i="4"/>
  <c r="B572" i="4"/>
  <c r="G572" i="4" s="1"/>
  <c r="Q571" i="4"/>
  <c r="N571" i="4"/>
  <c r="L571" i="4"/>
  <c r="K571" i="4"/>
  <c r="J571" i="4"/>
  <c r="F571" i="4"/>
  <c r="B571" i="4"/>
  <c r="G571" i="4" s="1"/>
  <c r="Q570" i="4"/>
  <c r="N570" i="4"/>
  <c r="L570" i="4"/>
  <c r="K570" i="4"/>
  <c r="J570" i="4"/>
  <c r="F570" i="4"/>
  <c r="B570" i="4"/>
  <c r="G570" i="4" s="1"/>
  <c r="Q569" i="4"/>
  <c r="N569" i="4"/>
  <c r="L569" i="4"/>
  <c r="K569" i="4"/>
  <c r="J569" i="4"/>
  <c r="F569" i="4"/>
  <c r="B569" i="4"/>
  <c r="G569" i="4" s="1"/>
  <c r="Q568" i="4"/>
  <c r="N568" i="4"/>
  <c r="L568" i="4"/>
  <c r="K568" i="4"/>
  <c r="J568" i="4"/>
  <c r="F568" i="4"/>
  <c r="B568" i="4"/>
  <c r="G568" i="4" s="1"/>
  <c r="Q567" i="4"/>
  <c r="N567" i="4"/>
  <c r="L567" i="4"/>
  <c r="K567" i="4"/>
  <c r="J567" i="4"/>
  <c r="F567" i="4"/>
  <c r="B567" i="4"/>
  <c r="G567" i="4" s="1"/>
  <c r="Q566" i="4"/>
  <c r="N566" i="4"/>
  <c r="L566" i="4"/>
  <c r="K566" i="4"/>
  <c r="J566" i="4"/>
  <c r="F566" i="4"/>
  <c r="B566" i="4"/>
  <c r="G566" i="4" s="1"/>
  <c r="Q565" i="4"/>
  <c r="N565" i="4"/>
  <c r="L565" i="4"/>
  <c r="K565" i="4"/>
  <c r="J565" i="4"/>
  <c r="F565" i="4"/>
  <c r="B565" i="4"/>
  <c r="G565" i="4" s="1"/>
  <c r="Q564" i="4"/>
  <c r="N564" i="4"/>
  <c r="L564" i="4"/>
  <c r="K564" i="4"/>
  <c r="J564" i="4"/>
  <c r="F564" i="4"/>
  <c r="B564" i="4"/>
  <c r="G564" i="4" s="1"/>
  <c r="Q563" i="4"/>
  <c r="N563" i="4"/>
  <c r="L563" i="4"/>
  <c r="K563" i="4"/>
  <c r="J563" i="4"/>
  <c r="F563" i="4"/>
  <c r="B563" i="4"/>
  <c r="G563" i="4" s="1"/>
  <c r="Q562" i="4"/>
  <c r="N562" i="4"/>
  <c r="L562" i="4"/>
  <c r="K562" i="4"/>
  <c r="J562" i="4"/>
  <c r="F562" i="4"/>
  <c r="B562" i="4"/>
  <c r="G562" i="4" s="1"/>
  <c r="Q561" i="4"/>
  <c r="N561" i="4"/>
  <c r="L561" i="4"/>
  <c r="K561" i="4"/>
  <c r="J561" i="4"/>
  <c r="F561" i="4"/>
  <c r="B561" i="4"/>
  <c r="G561" i="4" s="1"/>
  <c r="Q560" i="4"/>
  <c r="N560" i="4"/>
  <c r="L560" i="4"/>
  <c r="K560" i="4"/>
  <c r="J560" i="4"/>
  <c r="F560" i="4"/>
  <c r="B560" i="4"/>
  <c r="G560" i="4" s="1"/>
  <c r="Q559" i="4"/>
  <c r="N559" i="4"/>
  <c r="L559" i="4"/>
  <c r="K559" i="4"/>
  <c r="J559" i="4"/>
  <c r="F559" i="4"/>
  <c r="B559" i="4"/>
  <c r="G559" i="4" s="1"/>
  <c r="Q558" i="4"/>
  <c r="N558" i="4"/>
  <c r="L558" i="4"/>
  <c r="K558" i="4"/>
  <c r="J558" i="4"/>
  <c r="F558" i="4"/>
  <c r="B558" i="4"/>
  <c r="G558" i="4" s="1"/>
  <c r="Q557" i="4"/>
  <c r="N557" i="4"/>
  <c r="L557" i="4"/>
  <c r="K557" i="4"/>
  <c r="J557" i="4"/>
  <c r="F557" i="4"/>
  <c r="B557" i="4"/>
  <c r="G557" i="4" s="1"/>
  <c r="Q556" i="4"/>
  <c r="N556" i="4"/>
  <c r="L556" i="4"/>
  <c r="K556" i="4"/>
  <c r="J556" i="4"/>
  <c r="F556" i="4"/>
  <c r="B556" i="4"/>
  <c r="G556" i="4" s="1"/>
  <c r="Q555" i="4"/>
  <c r="N555" i="4"/>
  <c r="L555" i="4"/>
  <c r="K555" i="4"/>
  <c r="J555" i="4"/>
  <c r="F555" i="4"/>
  <c r="B555" i="4"/>
  <c r="G555" i="4" s="1"/>
  <c r="Q554" i="4"/>
  <c r="N554" i="4"/>
  <c r="L554" i="4"/>
  <c r="K554" i="4"/>
  <c r="J554" i="4"/>
  <c r="F554" i="4"/>
  <c r="B554" i="4"/>
  <c r="G554" i="4" s="1"/>
  <c r="Q553" i="4"/>
  <c r="N553" i="4"/>
  <c r="L553" i="4"/>
  <c r="K553" i="4"/>
  <c r="J553" i="4"/>
  <c r="F553" i="4"/>
  <c r="B553" i="4"/>
  <c r="G553" i="4" s="1"/>
  <c r="Q552" i="4"/>
  <c r="N552" i="4"/>
  <c r="L552" i="4"/>
  <c r="K552" i="4"/>
  <c r="J552" i="4"/>
  <c r="F552" i="4"/>
  <c r="B552" i="4"/>
  <c r="G552" i="4" s="1"/>
  <c r="Q551" i="4"/>
  <c r="N551" i="4"/>
  <c r="L551" i="4"/>
  <c r="K551" i="4"/>
  <c r="J551" i="4"/>
  <c r="F551" i="4"/>
  <c r="B551" i="4"/>
  <c r="G551" i="4" s="1"/>
  <c r="Q550" i="4"/>
  <c r="N550" i="4"/>
  <c r="L550" i="4"/>
  <c r="K550" i="4"/>
  <c r="J550" i="4"/>
  <c r="F550" i="4"/>
  <c r="B550" i="4"/>
  <c r="G550" i="4" s="1"/>
  <c r="Q549" i="4"/>
  <c r="N549" i="4"/>
  <c r="L549" i="4"/>
  <c r="K549" i="4"/>
  <c r="J549" i="4"/>
  <c r="F549" i="4"/>
  <c r="B549" i="4"/>
  <c r="G549" i="4" s="1"/>
  <c r="Q548" i="4"/>
  <c r="N548" i="4"/>
  <c r="L548" i="4"/>
  <c r="K548" i="4"/>
  <c r="J548" i="4"/>
  <c r="F548" i="4"/>
  <c r="B548" i="4"/>
  <c r="G548" i="4" s="1"/>
  <c r="Q547" i="4"/>
  <c r="N547" i="4"/>
  <c r="L547" i="4"/>
  <c r="K547" i="4"/>
  <c r="J547" i="4"/>
  <c r="F547" i="4"/>
  <c r="B547" i="4"/>
  <c r="G547" i="4" s="1"/>
  <c r="Q546" i="4"/>
  <c r="N546" i="4"/>
  <c r="L546" i="4"/>
  <c r="K546" i="4"/>
  <c r="J546" i="4"/>
  <c r="F546" i="4"/>
  <c r="B546" i="4"/>
  <c r="G546" i="4" s="1"/>
  <c r="Q545" i="4"/>
  <c r="N545" i="4"/>
  <c r="L545" i="4"/>
  <c r="K545" i="4"/>
  <c r="J545" i="4"/>
  <c r="F545" i="4"/>
  <c r="B545" i="4"/>
  <c r="G545" i="4" s="1"/>
  <c r="Q544" i="4"/>
  <c r="N544" i="4"/>
  <c r="L544" i="4"/>
  <c r="K544" i="4"/>
  <c r="J544" i="4"/>
  <c r="F544" i="4"/>
  <c r="B544" i="4"/>
  <c r="G544" i="4" s="1"/>
  <c r="Q543" i="4"/>
  <c r="N543" i="4"/>
  <c r="L543" i="4"/>
  <c r="K543" i="4"/>
  <c r="J543" i="4"/>
  <c r="F543" i="4"/>
  <c r="B543" i="4"/>
  <c r="G543" i="4" s="1"/>
  <c r="Q542" i="4"/>
  <c r="N542" i="4"/>
  <c r="L542" i="4"/>
  <c r="K542" i="4"/>
  <c r="J542" i="4"/>
  <c r="F542" i="4"/>
  <c r="B542" i="4"/>
  <c r="G542" i="4" s="1"/>
  <c r="Q541" i="4"/>
  <c r="N541" i="4"/>
  <c r="L541" i="4"/>
  <c r="K541" i="4"/>
  <c r="J541" i="4"/>
  <c r="F541" i="4"/>
  <c r="B541" i="4"/>
  <c r="G541" i="4" s="1"/>
  <c r="Q540" i="4"/>
  <c r="N540" i="4"/>
  <c r="L540" i="4"/>
  <c r="K540" i="4"/>
  <c r="J540" i="4"/>
  <c r="F540" i="4"/>
  <c r="B540" i="4"/>
  <c r="G540" i="4" s="1"/>
  <c r="Q539" i="4"/>
  <c r="N539" i="4"/>
  <c r="L539" i="4"/>
  <c r="K539" i="4"/>
  <c r="J539" i="4"/>
  <c r="F539" i="4"/>
  <c r="B539" i="4"/>
  <c r="G539" i="4" s="1"/>
  <c r="Q538" i="4"/>
  <c r="N538" i="4"/>
  <c r="L538" i="4"/>
  <c r="K538" i="4"/>
  <c r="J538" i="4"/>
  <c r="F538" i="4"/>
  <c r="B538" i="4"/>
  <c r="G538" i="4" s="1"/>
  <c r="Q537" i="4"/>
  <c r="N537" i="4"/>
  <c r="L537" i="4"/>
  <c r="K537" i="4"/>
  <c r="J537" i="4"/>
  <c r="F537" i="4"/>
  <c r="B537" i="4"/>
  <c r="G537" i="4" s="1"/>
  <c r="Q536" i="4"/>
  <c r="N536" i="4"/>
  <c r="L536" i="4"/>
  <c r="K536" i="4"/>
  <c r="J536" i="4"/>
  <c r="F536" i="4"/>
  <c r="B536" i="4"/>
  <c r="G536" i="4" s="1"/>
  <c r="Q535" i="4"/>
  <c r="N535" i="4"/>
  <c r="L535" i="4"/>
  <c r="K535" i="4"/>
  <c r="J535" i="4"/>
  <c r="F535" i="4"/>
  <c r="B535" i="4"/>
  <c r="G535" i="4" s="1"/>
  <c r="Q534" i="4"/>
  <c r="N534" i="4"/>
  <c r="L534" i="4"/>
  <c r="K534" i="4"/>
  <c r="J534" i="4"/>
  <c r="F534" i="4"/>
  <c r="B534" i="4"/>
  <c r="G534" i="4" s="1"/>
  <c r="Q533" i="4"/>
  <c r="N533" i="4"/>
  <c r="L533" i="4"/>
  <c r="K533" i="4"/>
  <c r="J533" i="4"/>
  <c r="F533" i="4"/>
  <c r="B533" i="4"/>
  <c r="G533" i="4" s="1"/>
  <c r="Q532" i="4"/>
  <c r="N532" i="4"/>
  <c r="L532" i="4"/>
  <c r="K532" i="4"/>
  <c r="J532" i="4"/>
  <c r="F532" i="4"/>
  <c r="B532" i="4"/>
  <c r="G532" i="4" s="1"/>
  <c r="Q531" i="4"/>
  <c r="N531" i="4"/>
  <c r="L531" i="4"/>
  <c r="K531" i="4"/>
  <c r="J531" i="4"/>
  <c r="F531" i="4"/>
  <c r="B531" i="4"/>
  <c r="G531" i="4" s="1"/>
  <c r="Q530" i="4"/>
  <c r="N530" i="4"/>
  <c r="L530" i="4"/>
  <c r="K530" i="4"/>
  <c r="J530" i="4"/>
  <c r="F530" i="4"/>
  <c r="B530" i="4"/>
  <c r="G530" i="4" s="1"/>
  <c r="H575" i="4" l="1"/>
  <c r="O575" i="4" s="1"/>
  <c r="N3" i="8" s="1"/>
  <c r="H551" i="4"/>
  <c r="O551" i="4" s="1"/>
  <c r="S551" i="4" s="1"/>
  <c r="H535" i="4"/>
  <c r="O535" i="4" s="1"/>
  <c r="S535" i="4" s="1"/>
  <c r="H540" i="4"/>
  <c r="O540" i="4" s="1"/>
  <c r="N13" i="8" s="1"/>
  <c r="H545" i="4"/>
  <c r="O545" i="4" s="1"/>
  <c r="S545" i="4" s="1"/>
  <c r="H556" i="4"/>
  <c r="O556" i="4" s="1"/>
  <c r="N40" i="8" s="1"/>
  <c r="H561" i="4"/>
  <c r="O561" i="4" s="1"/>
  <c r="N9" i="8" s="1"/>
  <c r="H567" i="4"/>
  <c r="O567" i="4" s="1"/>
  <c r="S567" i="4" s="1"/>
  <c r="H572" i="4"/>
  <c r="O572" i="4" s="1"/>
  <c r="N23" i="8" s="1"/>
  <c r="H533" i="4"/>
  <c r="O533" i="4" s="1"/>
  <c r="S533" i="4" s="1"/>
  <c r="H539" i="4"/>
  <c r="O539" i="4" s="1"/>
  <c r="N4" i="8" s="1"/>
  <c r="H544" i="4"/>
  <c r="O544" i="4" s="1"/>
  <c r="N14" i="8" s="1"/>
  <c r="H549" i="4"/>
  <c r="O549" i="4" s="1"/>
  <c r="N33" i="8" s="1"/>
  <c r="H555" i="4"/>
  <c r="O555" i="4" s="1"/>
  <c r="N15" i="8" s="1"/>
  <c r="H560" i="4"/>
  <c r="O560" i="4" s="1"/>
  <c r="N6" i="8" s="1"/>
  <c r="H565" i="4"/>
  <c r="O565" i="4" s="1"/>
  <c r="N30" i="8" s="1"/>
  <c r="H571" i="4"/>
  <c r="O571" i="4" s="1"/>
  <c r="N26" i="8" s="1"/>
  <c r="H578" i="4"/>
  <c r="O578" i="4" s="1"/>
  <c r="S578" i="4" s="1"/>
  <c r="H537" i="4"/>
  <c r="O537" i="4" s="1"/>
  <c r="N25" i="8" s="1"/>
  <c r="H543" i="4"/>
  <c r="O543" i="4" s="1"/>
  <c r="N28" i="8" s="1"/>
  <c r="H548" i="4"/>
  <c r="O548" i="4" s="1"/>
  <c r="N31" i="8" s="1"/>
  <c r="H553" i="4"/>
  <c r="O553" i="4" s="1"/>
  <c r="S553" i="4" s="1"/>
  <c r="H559" i="4"/>
  <c r="O559" i="4" s="1"/>
  <c r="N29" i="8" s="1"/>
  <c r="H564" i="4"/>
  <c r="O564" i="4" s="1"/>
  <c r="S564" i="4" s="1"/>
  <c r="H569" i="4"/>
  <c r="O569" i="4" s="1"/>
  <c r="S569" i="4" s="1"/>
  <c r="H577" i="4"/>
  <c r="O577" i="4" s="1"/>
  <c r="S577" i="4" s="1"/>
  <c r="H532" i="4"/>
  <c r="O532" i="4" s="1"/>
  <c r="N12" i="8" s="1"/>
  <c r="H536" i="4"/>
  <c r="O536" i="4" s="1"/>
  <c r="N24" i="8" s="1"/>
  <c r="H541" i="4"/>
  <c r="O541" i="4" s="1"/>
  <c r="N20" i="8" s="1"/>
  <c r="H547" i="4"/>
  <c r="O547" i="4" s="1"/>
  <c r="N17" i="8" s="1"/>
  <c r="H552" i="4"/>
  <c r="O552" i="4" s="1"/>
  <c r="N16" i="8" s="1"/>
  <c r="H557" i="4"/>
  <c r="O557" i="4" s="1"/>
  <c r="N8" i="8" s="1"/>
  <c r="H563" i="4"/>
  <c r="O563" i="4" s="1"/>
  <c r="N19" i="8" s="1"/>
  <c r="H568" i="4"/>
  <c r="O568" i="4" s="1"/>
  <c r="N5" i="8" s="1"/>
  <c r="H573" i="4"/>
  <c r="O573" i="4" s="1"/>
  <c r="S573" i="4" s="1"/>
  <c r="H576" i="4"/>
  <c r="O576" i="4" s="1"/>
  <c r="N21" i="8" s="1"/>
  <c r="H534" i="4"/>
  <c r="O534" i="4" s="1"/>
  <c r="S534" i="4" s="1"/>
  <c r="H538" i="4"/>
  <c r="O538" i="4" s="1"/>
  <c r="S538" i="4" s="1"/>
  <c r="H542" i="4"/>
  <c r="O542" i="4" s="1"/>
  <c r="N10" i="8" s="1"/>
  <c r="H546" i="4"/>
  <c r="O546" i="4" s="1"/>
  <c r="S546" i="4" s="1"/>
  <c r="H550" i="4"/>
  <c r="O550" i="4" s="1"/>
  <c r="N39" i="8" s="1"/>
  <c r="H554" i="4"/>
  <c r="O554" i="4" s="1"/>
  <c r="N36" i="8" s="1"/>
  <c r="H558" i="4"/>
  <c r="O558" i="4" s="1"/>
  <c r="N2" i="8" s="1"/>
  <c r="H562" i="4"/>
  <c r="O562" i="4" s="1"/>
  <c r="S562" i="4" s="1"/>
  <c r="H566" i="4"/>
  <c r="O566" i="4" s="1"/>
  <c r="N11" i="8" s="1"/>
  <c r="H570" i="4"/>
  <c r="O570" i="4" s="1"/>
  <c r="N18" i="8" s="1"/>
  <c r="H574" i="4"/>
  <c r="O574" i="4" s="1"/>
  <c r="S574" i="4" s="1"/>
  <c r="H531" i="4"/>
  <c r="O531" i="4" s="1"/>
  <c r="S531" i="4" s="1"/>
  <c r="H530" i="4"/>
  <c r="O530" i="4" s="1"/>
  <c r="N27" i="8" s="1"/>
  <c r="Q529" i="4"/>
  <c r="N529" i="4"/>
  <c r="L529" i="4"/>
  <c r="K529" i="4"/>
  <c r="J529" i="4"/>
  <c r="F529" i="4"/>
  <c r="B529" i="4"/>
  <c r="G529" i="4" s="1"/>
  <c r="Q528" i="4"/>
  <c r="N528" i="4"/>
  <c r="L528" i="4"/>
  <c r="K528" i="4"/>
  <c r="J528" i="4"/>
  <c r="F528" i="4"/>
  <c r="B528" i="4"/>
  <c r="G528" i="4" s="1"/>
  <c r="Q527" i="4"/>
  <c r="N527" i="4"/>
  <c r="L527" i="4"/>
  <c r="K527" i="4"/>
  <c r="J527" i="4"/>
  <c r="G527" i="4"/>
  <c r="F527" i="4"/>
  <c r="B527" i="4"/>
  <c r="Q526" i="4"/>
  <c r="N526" i="4"/>
  <c r="L526" i="4"/>
  <c r="K526" i="4"/>
  <c r="J526" i="4"/>
  <c r="F526" i="4"/>
  <c r="B526" i="4"/>
  <c r="G526" i="4" s="1"/>
  <c r="Q525" i="4"/>
  <c r="N525" i="4"/>
  <c r="L525" i="4"/>
  <c r="K525" i="4"/>
  <c r="J525" i="4"/>
  <c r="G525" i="4"/>
  <c r="F525" i="4"/>
  <c r="B525" i="4"/>
  <c r="Q524" i="4"/>
  <c r="N524" i="4"/>
  <c r="L524" i="4"/>
  <c r="K524" i="4"/>
  <c r="J524" i="4"/>
  <c r="F524" i="4"/>
  <c r="B524" i="4"/>
  <c r="G524" i="4" s="1"/>
  <c r="Q523" i="4"/>
  <c r="N523" i="4"/>
  <c r="L523" i="4"/>
  <c r="K523" i="4"/>
  <c r="J523" i="4"/>
  <c r="G523" i="4"/>
  <c r="F523" i="4"/>
  <c r="B523" i="4"/>
  <c r="Q522" i="4"/>
  <c r="N522" i="4"/>
  <c r="L522" i="4"/>
  <c r="K522" i="4"/>
  <c r="J522" i="4"/>
  <c r="F522" i="4"/>
  <c r="B522" i="4"/>
  <c r="G522" i="4" s="1"/>
  <c r="Q521" i="4"/>
  <c r="N521" i="4"/>
  <c r="L521" i="4"/>
  <c r="K521" i="4"/>
  <c r="J521" i="4"/>
  <c r="F521" i="4"/>
  <c r="B521" i="4"/>
  <c r="G521" i="4" s="1"/>
  <c r="Q520" i="4"/>
  <c r="N520" i="4"/>
  <c r="L520" i="4"/>
  <c r="K520" i="4"/>
  <c r="J520" i="4"/>
  <c r="F520" i="4"/>
  <c r="B520" i="4"/>
  <c r="G520" i="4" s="1"/>
  <c r="Q519" i="4"/>
  <c r="N519" i="4"/>
  <c r="L519" i="4"/>
  <c r="K519" i="4"/>
  <c r="J519" i="4"/>
  <c r="F519" i="4"/>
  <c r="B519" i="4"/>
  <c r="G519" i="4" s="1"/>
  <c r="Q518" i="4"/>
  <c r="N518" i="4"/>
  <c r="L518" i="4"/>
  <c r="K518" i="4"/>
  <c r="J518" i="4"/>
  <c r="F518" i="4"/>
  <c r="B518" i="4"/>
  <c r="G518" i="4" s="1"/>
  <c r="Q517" i="4"/>
  <c r="N517" i="4"/>
  <c r="L517" i="4"/>
  <c r="K517" i="4"/>
  <c r="J517" i="4"/>
  <c r="F517" i="4"/>
  <c r="B517" i="4"/>
  <c r="G517" i="4" s="1"/>
  <c r="Q516" i="4"/>
  <c r="N516" i="4"/>
  <c r="L516" i="4"/>
  <c r="K516" i="4"/>
  <c r="J516" i="4"/>
  <c r="F516" i="4"/>
  <c r="B516" i="4"/>
  <c r="G516" i="4" s="1"/>
  <c r="Q515" i="4"/>
  <c r="N515" i="4"/>
  <c r="L515" i="4"/>
  <c r="K515" i="4"/>
  <c r="J515" i="4"/>
  <c r="G515" i="4"/>
  <c r="H515" i="4" s="1"/>
  <c r="F515" i="4"/>
  <c r="B515" i="4"/>
  <c r="Q514" i="4"/>
  <c r="N514" i="4"/>
  <c r="L514" i="4"/>
  <c r="K514" i="4"/>
  <c r="J514" i="4"/>
  <c r="F514" i="4"/>
  <c r="B514" i="4"/>
  <c r="G514" i="4" s="1"/>
  <c r="Q513" i="4"/>
  <c r="N513" i="4"/>
  <c r="L513" i="4"/>
  <c r="K513" i="4"/>
  <c r="J513" i="4"/>
  <c r="F513" i="4"/>
  <c r="B513" i="4"/>
  <c r="G513" i="4" s="1"/>
  <c r="Q512" i="4"/>
  <c r="N512" i="4"/>
  <c r="L512" i="4"/>
  <c r="K512" i="4"/>
  <c r="J512" i="4"/>
  <c r="F512" i="4"/>
  <c r="B512" i="4"/>
  <c r="G512" i="4" s="1"/>
  <c r="Q511" i="4"/>
  <c r="N511" i="4"/>
  <c r="L511" i="4"/>
  <c r="K511" i="4"/>
  <c r="J511" i="4"/>
  <c r="F511" i="4"/>
  <c r="B511" i="4"/>
  <c r="G511" i="4" s="1"/>
  <c r="Q510" i="4"/>
  <c r="N510" i="4"/>
  <c r="L510" i="4"/>
  <c r="K510" i="4"/>
  <c r="J510" i="4"/>
  <c r="F510" i="4"/>
  <c r="B510" i="4"/>
  <c r="G510" i="4" s="1"/>
  <c r="Q509" i="4"/>
  <c r="N509" i="4"/>
  <c r="L509" i="4"/>
  <c r="K509" i="4"/>
  <c r="J509" i="4"/>
  <c r="G509" i="4"/>
  <c r="F509" i="4"/>
  <c r="B509" i="4"/>
  <c r="Q508" i="4"/>
  <c r="N508" i="4"/>
  <c r="L508" i="4"/>
  <c r="K508" i="4"/>
  <c r="J508" i="4"/>
  <c r="F508" i="4"/>
  <c r="B508" i="4"/>
  <c r="G508" i="4" s="1"/>
  <c r="Q507" i="4"/>
  <c r="N507" i="4"/>
  <c r="L507" i="4"/>
  <c r="K507" i="4"/>
  <c r="J507" i="4"/>
  <c r="G507" i="4"/>
  <c r="F507" i="4"/>
  <c r="B507" i="4"/>
  <c r="Q506" i="4"/>
  <c r="N506" i="4"/>
  <c r="L506" i="4"/>
  <c r="K506" i="4"/>
  <c r="J506" i="4"/>
  <c r="F506" i="4"/>
  <c r="B506" i="4"/>
  <c r="G506" i="4" s="1"/>
  <c r="Q505" i="4"/>
  <c r="N505" i="4"/>
  <c r="L505" i="4"/>
  <c r="K505" i="4"/>
  <c r="J505" i="4"/>
  <c r="F505" i="4"/>
  <c r="B505" i="4"/>
  <c r="G505" i="4" s="1"/>
  <c r="Q504" i="4"/>
  <c r="N504" i="4"/>
  <c r="L504" i="4"/>
  <c r="K504" i="4"/>
  <c r="J504" i="4"/>
  <c r="F504" i="4"/>
  <c r="B504" i="4"/>
  <c r="G504" i="4" s="1"/>
  <c r="Q503" i="4"/>
  <c r="N503" i="4"/>
  <c r="L503" i="4"/>
  <c r="K503" i="4"/>
  <c r="J503" i="4"/>
  <c r="F503" i="4"/>
  <c r="B503" i="4"/>
  <c r="G503" i="4" s="1"/>
  <c r="Q502" i="4"/>
  <c r="N502" i="4"/>
  <c r="L502" i="4"/>
  <c r="K502" i="4"/>
  <c r="J502" i="4"/>
  <c r="F502" i="4"/>
  <c r="B502" i="4"/>
  <c r="G502" i="4" s="1"/>
  <c r="Q501" i="4"/>
  <c r="N501" i="4"/>
  <c r="L501" i="4"/>
  <c r="K501" i="4"/>
  <c r="J501" i="4"/>
  <c r="F501" i="4"/>
  <c r="B501" i="4"/>
  <c r="G501" i="4" s="1"/>
  <c r="Q500" i="4"/>
  <c r="N500" i="4"/>
  <c r="L500" i="4"/>
  <c r="K500" i="4"/>
  <c r="J500" i="4"/>
  <c r="F500" i="4"/>
  <c r="B500" i="4"/>
  <c r="G500" i="4" s="1"/>
  <c r="Q499" i="4"/>
  <c r="N499" i="4"/>
  <c r="L499" i="4"/>
  <c r="K499" i="4"/>
  <c r="J499" i="4"/>
  <c r="F499" i="4"/>
  <c r="B499" i="4"/>
  <c r="G499" i="4" s="1"/>
  <c r="Q498" i="4"/>
  <c r="N498" i="4"/>
  <c r="L498" i="4"/>
  <c r="K498" i="4"/>
  <c r="J498" i="4"/>
  <c r="F498" i="4"/>
  <c r="B498" i="4"/>
  <c r="G498" i="4" s="1"/>
  <c r="Q497" i="4"/>
  <c r="N497" i="4"/>
  <c r="L497" i="4"/>
  <c r="K497" i="4"/>
  <c r="J497" i="4"/>
  <c r="F497" i="4"/>
  <c r="B497" i="4"/>
  <c r="G497" i="4" s="1"/>
  <c r="Q496" i="4"/>
  <c r="N496" i="4"/>
  <c r="L496" i="4"/>
  <c r="K496" i="4"/>
  <c r="J496" i="4"/>
  <c r="F496" i="4"/>
  <c r="B496" i="4"/>
  <c r="G496" i="4" s="1"/>
  <c r="Q495" i="4"/>
  <c r="N495" i="4"/>
  <c r="L495" i="4"/>
  <c r="K495" i="4"/>
  <c r="J495" i="4"/>
  <c r="G495" i="4"/>
  <c r="F495" i="4"/>
  <c r="B495" i="4"/>
  <c r="Q494" i="4"/>
  <c r="N494" i="4"/>
  <c r="L494" i="4"/>
  <c r="K494" i="4"/>
  <c r="J494" i="4"/>
  <c r="F494" i="4"/>
  <c r="B494" i="4"/>
  <c r="G494" i="4" s="1"/>
  <c r="Q493" i="4"/>
  <c r="N493" i="4"/>
  <c r="L493" i="4"/>
  <c r="K493" i="4"/>
  <c r="J493" i="4"/>
  <c r="F493" i="4"/>
  <c r="B493" i="4"/>
  <c r="G493" i="4" s="1"/>
  <c r="Q492" i="4"/>
  <c r="N492" i="4"/>
  <c r="L492" i="4"/>
  <c r="K492" i="4"/>
  <c r="J492" i="4"/>
  <c r="F492" i="4"/>
  <c r="B492" i="4"/>
  <c r="G492" i="4" s="1"/>
  <c r="Q491" i="4"/>
  <c r="N491" i="4"/>
  <c r="L491" i="4"/>
  <c r="K491" i="4"/>
  <c r="J491" i="4"/>
  <c r="F491" i="4"/>
  <c r="B491" i="4"/>
  <c r="G491" i="4" s="1"/>
  <c r="Q490" i="4"/>
  <c r="N490" i="4"/>
  <c r="L490" i="4"/>
  <c r="K490" i="4"/>
  <c r="J490" i="4"/>
  <c r="F490" i="4"/>
  <c r="B490" i="4"/>
  <c r="G490" i="4" s="1"/>
  <c r="Q489" i="4"/>
  <c r="N489" i="4"/>
  <c r="L489" i="4"/>
  <c r="K489" i="4"/>
  <c r="J489" i="4"/>
  <c r="F489" i="4"/>
  <c r="B489" i="4"/>
  <c r="G489" i="4" s="1"/>
  <c r="Q488" i="4"/>
  <c r="N488" i="4"/>
  <c r="L488" i="4"/>
  <c r="K488" i="4"/>
  <c r="J488" i="4"/>
  <c r="F488" i="4"/>
  <c r="B488" i="4"/>
  <c r="G488" i="4" s="1"/>
  <c r="Q487" i="4"/>
  <c r="N487" i="4"/>
  <c r="L487" i="4"/>
  <c r="K487" i="4"/>
  <c r="J487" i="4"/>
  <c r="F487" i="4"/>
  <c r="B487" i="4"/>
  <c r="G487" i="4" s="1"/>
  <c r="Q486" i="4"/>
  <c r="N486" i="4"/>
  <c r="L486" i="4"/>
  <c r="K486" i="4"/>
  <c r="J486" i="4"/>
  <c r="F486" i="4"/>
  <c r="B486" i="4"/>
  <c r="G486" i="4" s="1"/>
  <c r="Q485" i="4"/>
  <c r="N485" i="4"/>
  <c r="L485" i="4"/>
  <c r="K485" i="4"/>
  <c r="J485" i="4"/>
  <c r="G485" i="4"/>
  <c r="H485" i="4" s="1"/>
  <c r="F485" i="4"/>
  <c r="B485" i="4"/>
  <c r="Q484" i="4"/>
  <c r="N484" i="4"/>
  <c r="L484" i="4"/>
  <c r="K484" i="4"/>
  <c r="J484" i="4"/>
  <c r="F484" i="4"/>
  <c r="B484" i="4"/>
  <c r="G484" i="4" s="1"/>
  <c r="Q483" i="4"/>
  <c r="N483" i="4"/>
  <c r="L483" i="4"/>
  <c r="K483" i="4"/>
  <c r="J483" i="4"/>
  <c r="F483" i="4"/>
  <c r="B483" i="4"/>
  <c r="G483" i="4" s="1"/>
  <c r="Q482" i="4"/>
  <c r="N482" i="4"/>
  <c r="L482" i="4"/>
  <c r="K482" i="4"/>
  <c r="J482" i="4"/>
  <c r="F482" i="4"/>
  <c r="B482" i="4"/>
  <c r="G482" i="4" s="1"/>
  <c r="Q481" i="4"/>
  <c r="N481" i="4"/>
  <c r="L481" i="4"/>
  <c r="K481" i="4"/>
  <c r="J481" i="4"/>
  <c r="F481" i="4"/>
  <c r="B481" i="4"/>
  <c r="G481" i="4" s="1"/>
  <c r="S539" i="4" l="1"/>
  <c r="S530" i="4"/>
  <c r="S566" i="4"/>
  <c r="S550" i="4"/>
  <c r="S563" i="4"/>
  <c r="S541" i="4"/>
  <c r="S560" i="4"/>
  <c r="S540" i="4"/>
  <c r="S576" i="4"/>
  <c r="S557" i="4"/>
  <c r="S536" i="4"/>
  <c r="S548" i="4"/>
  <c r="S571" i="4"/>
  <c r="S555" i="4"/>
  <c r="S561" i="4"/>
  <c r="S558" i="4"/>
  <c r="S542" i="4"/>
  <c r="S552" i="4"/>
  <c r="S532" i="4"/>
  <c r="S559" i="4"/>
  <c r="S543" i="4"/>
  <c r="S549" i="4"/>
  <c r="S556" i="4"/>
  <c r="S570" i="4"/>
  <c r="S554" i="4"/>
  <c r="S568" i="4"/>
  <c r="S547" i="4"/>
  <c r="S537" i="4"/>
  <c r="S565" i="4"/>
  <c r="S544" i="4"/>
  <c r="S572" i="4"/>
  <c r="S575" i="4"/>
  <c r="H497" i="4"/>
  <c r="H527" i="4"/>
  <c r="H523" i="4"/>
  <c r="O523" i="4" s="1"/>
  <c r="M23" i="8" s="1"/>
  <c r="H519" i="4"/>
  <c r="O519" i="4" s="1"/>
  <c r="M5" i="8" s="1"/>
  <c r="H513" i="4"/>
  <c r="O513" i="4" s="1"/>
  <c r="M38" i="8" s="1"/>
  <c r="H507" i="4"/>
  <c r="O507" i="4" s="1"/>
  <c r="M40" i="8" s="1"/>
  <c r="H503" i="4"/>
  <c r="O503" i="4" s="1"/>
  <c r="M16" i="8" s="1"/>
  <c r="H499" i="4"/>
  <c r="O499" i="4" s="1"/>
  <c r="S499" i="4" s="1"/>
  <c r="H493" i="4"/>
  <c r="O493" i="4" s="1"/>
  <c r="M10" i="8" s="1"/>
  <c r="H483" i="4"/>
  <c r="O483" i="4" s="1"/>
  <c r="M12" i="8" s="1"/>
  <c r="H481" i="4"/>
  <c r="O481" i="4" s="1"/>
  <c r="M27" i="8" s="1"/>
  <c r="H491" i="4"/>
  <c r="O491" i="4" s="1"/>
  <c r="M13" i="8" s="1"/>
  <c r="H501" i="4"/>
  <c r="O501" i="4" s="1"/>
  <c r="M39" i="8" s="1"/>
  <c r="H511" i="4"/>
  <c r="O511" i="4" s="1"/>
  <c r="M6" i="8" s="1"/>
  <c r="H521" i="4"/>
  <c r="O521" i="4" s="1"/>
  <c r="M18" i="8" s="1"/>
  <c r="O485" i="4"/>
  <c r="S485" i="4" s="1"/>
  <c r="O515" i="4"/>
  <c r="S515" i="4" s="1"/>
  <c r="H489" i="4"/>
  <c r="O489" i="4" s="1"/>
  <c r="M34" i="8" s="1"/>
  <c r="H509" i="4"/>
  <c r="O509" i="4" s="1"/>
  <c r="M2" i="8" s="1"/>
  <c r="H487" i="4"/>
  <c r="O487" i="4" s="1"/>
  <c r="M24" i="8" s="1"/>
  <c r="H495" i="4"/>
  <c r="O495" i="4" s="1"/>
  <c r="M14" i="8" s="1"/>
  <c r="H505" i="4"/>
  <c r="O505" i="4" s="1"/>
  <c r="M36" i="8" s="1"/>
  <c r="H517" i="4"/>
  <c r="O517" i="4" s="1"/>
  <c r="S517" i="4" s="1"/>
  <c r="H525" i="4"/>
  <c r="O525" i="4" s="1"/>
  <c r="S525" i="4" s="1"/>
  <c r="H488" i="4"/>
  <c r="O488" i="4" s="1"/>
  <c r="M25" i="8" s="1"/>
  <c r="H486" i="4"/>
  <c r="O486" i="4" s="1"/>
  <c r="H494" i="4"/>
  <c r="O494" i="4" s="1"/>
  <c r="S494" i="4" s="1"/>
  <c r="H482" i="4"/>
  <c r="O482" i="4" s="1"/>
  <c r="M22" i="8" s="1"/>
  <c r="H492" i="4"/>
  <c r="O492" i="4" s="1"/>
  <c r="M20" i="8" s="1"/>
  <c r="H502" i="4"/>
  <c r="O502" i="4" s="1"/>
  <c r="S502" i="4" s="1"/>
  <c r="H512" i="4"/>
  <c r="O512" i="4" s="1"/>
  <c r="M9" i="8" s="1"/>
  <c r="H522" i="4"/>
  <c r="O522" i="4" s="1"/>
  <c r="M26" i="8" s="1"/>
  <c r="H490" i="4"/>
  <c r="O490" i="4" s="1"/>
  <c r="M4" i="8" s="1"/>
  <c r="H498" i="4"/>
  <c r="O498" i="4" s="1"/>
  <c r="M17" i="8" s="1"/>
  <c r="H500" i="4"/>
  <c r="O500" i="4" s="1"/>
  <c r="M33" i="8" s="1"/>
  <c r="H510" i="4"/>
  <c r="O510" i="4" s="1"/>
  <c r="M29" i="8" s="1"/>
  <c r="H520" i="4"/>
  <c r="O520" i="4" s="1"/>
  <c r="M42" i="8" s="1"/>
  <c r="H528" i="4"/>
  <c r="O528" i="4" s="1"/>
  <c r="S528" i="4" s="1"/>
  <c r="H496" i="4"/>
  <c r="O496" i="4" s="1"/>
  <c r="S496" i="4" s="1"/>
  <c r="H506" i="4"/>
  <c r="O506" i="4" s="1"/>
  <c r="M15" i="8" s="1"/>
  <c r="H508" i="4"/>
  <c r="O508" i="4" s="1"/>
  <c r="M8" i="8" s="1"/>
  <c r="H518" i="4"/>
  <c r="O518" i="4" s="1"/>
  <c r="M7" i="8" s="1"/>
  <c r="H526" i="4"/>
  <c r="O526" i="4" s="1"/>
  <c r="M3" i="8" s="1"/>
  <c r="H484" i="4"/>
  <c r="O484" i="4" s="1"/>
  <c r="M37" i="8" s="1"/>
  <c r="O497" i="4"/>
  <c r="S497" i="4" s="1"/>
  <c r="H504" i="4"/>
  <c r="O504" i="4" s="1"/>
  <c r="S504" i="4" s="1"/>
  <c r="H514" i="4"/>
  <c r="O514" i="4" s="1"/>
  <c r="M19" i="8" s="1"/>
  <c r="H516" i="4"/>
  <c r="O516" i="4" s="1"/>
  <c r="M30" i="8" s="1"/>
  <c r="H524" i="4"/>
  <c r="O524" i="4" s="1"/>
  <c r="S524" i="4" s="1"/>
  <c r="O527" i="4"/>
  <c r="M21" i="8" s="1"/>
  <c r="H529" i="4"/>
  <c r="O529" i="4" s="1"/>
  <c r="M46" i="8" s="1"/>
  <c r="N2" i="4"/>
  <c r="N3" i="4"/>
  <c r="N4" i="4"/>
  <c r="N5" i="4"/>
  <c r="N6"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90" i="4"/>
  <c r="N191" i="4"/>
  <c r="N192" i="4"/>
  <c r="N193" i="4"/>
  <c r="N194" i="4"/>
  <c r="N195" i="4"/>
  <c r="N196" i="4"/>
  <c r="N197" i="4"/>
  <c r="N198" i="4"/>
  <c r="N199" i="4"/>
  <c r="N200" i="4"/>
  <c r="N201" i="4"/>
  <c r="N202" i="4"/>
  <c r="N203" i="4"/>
  <c r="N204" i="4"/>
  <c r="N205" i="4"/>
  <c r="N206" i="4"/>
  <c r="N207" i="4"/>
  <c r="N208" i="4"/>
  <c r="N209" i="4"/>
  <c r="N210" i="4"/>
  <c r="N211" i="4"/>
  <c r="N212" i="4"/>
  <c r="N213" i="4"/>
  <c r="N214" i="4"/>
  <c r="N215" i="4"/>
  <c r="N216" i="4"/>
  <c r="N217" i="4"/>
  <c r="N218" i="4"/>
  <c r="N219" i="4"/>
  <c r="N220" i="4"/>
  <c r="N221" i="4"/>
  <c r="N222" i="4"/>
  <c r="N223" i="4"/>
  <c r="N224" i="4"/>
  <c r="N225" i="4"/>
  <c r="N226" i="4"/>
  <c r="N227" i="4"/>
  <c r="N228" i="4"/>
  <c r="N229" i="4"/>
  <c r="N230" i="4"/>
  <c r="N231" i="4"/>
  <c r="N232" i="4"/>
  <c r="N233" i="4"/>
  <c r="N234" i="4"/>
  <c r="N235" i="4"/>
  <c r="N236" i="4"/>
  <c r="N237" i="4"/>
  <c r="N238" i="4"/>
  <c r="N239" i="4"/>
  <c r="N240" i="4"/>
  <c r="N241" i="4"/>
  <c r="N242" i="4"/>
  <c r="N243" i="4"/>
  <c r="N244" i="4"/>
  <c r="N245" i="4"/>
  <c r="N246" i="4"/>
  <c r="N247" i="4"/>
  <c r="N248" i="4"/>
  <c r="N249" i="4"/>
  <c r="N250" i="4"/>
  <c r="N251" i="4"/>
  <c r="N252" i="4"/>
  <c r="N253" i="4"/>
  <c r="N254" i="4"/>
  <c r="N255" i="4"/>
  <c r="N256" i="4"/>
  <c r="N257" i="4"/>
  <c r="N258" i="4"/>
  <c r="N259" i="4"/>
  <c r="N260" i="4"/>
  <c r="N261" i="4"/>
  <c r="N262" i="4"/>
  <c r="N263" i="4"/>
  <c r="N264" i="4"/>
  <c r="N265" i="4"/>
  <c r="N266" i="4"/>
  <c r="N267" i="4"/>
  <c r="N268" i="4"/>
  <c r="N269" i="4"/>
  <c r="N270" i="4"/>
  <c r="N271" i="4"/>
  <c r="N272" i="4"/>
  <c r="N273" i="4"/>
  <c r="N274" i="4"/>
  <c r="N275" i="4"/>
  <c r="N276" i="4"/>
  <c r="N277" i="4"/>
  <c r="N278" i="4"/>
  <c r="N279" i="4"/>
  <c r="N280" i="4"/>
  <c r="N281" i="4"/>
  <c r="N282" i="4"/>
  <c r="N283" i="4"/>
  <c r="N284" i="4"/>
  <c r="N285" i="4"/>
  <c r="N286" i="4"/>
  <c r="N287" i="4"/>
  <c r="N288" i="4"/>
  <c r="N289" i="4"/>
  <c r="N290" i="4"/>
  <c r="N291" i="4"/>
  <c r="N292" i="4"/>
  <c r="N293" i="4"/>
  <c r="N294" i="4"/>
  <c r="N295" i="4"/>
  <c r="N296" i="4"/>
  <c r="N297" i="4"/>
  <c r="N298" i="4"/>
  <c r="N299" i="4"/>
  <c r="N300" i="4"/>
  <c r="N301" i="4"/>
  <c r="N302" i="4"/>
  <c r="N303" i="4"/>
  <c r="N304" i="4"/>
  <c r="N305" i="4"/>
  <c r="N306" i="4"/>
  <c r="N307" i="4"/>
  <c r="N308" i="4"/>
  <c r="N309" i="4"/>
  <c r="N310" i="4"/>
  <c r="N311" i="4"/>
  <c r="N312" i="4"/>
  <c r="N313" i="4"/>
  <c r="N314" i="4"/>
  <c r="N315" i="4"/>
  <c r="N316" i="4"/>
  <c r="N317" i="4"/>
  <c r="N318" i="4"/>
  <c r="N319" i="4"/>
  <c r="N320" i="4"/>
  <c r="N321" i="4"/>
  <c r="N322" i="4"/>
  <c r="N323" i="4"/>
  <c r="N324" i="4"/>
  <c r="N325" i="4"/>
  <c r="N326" i="4"/>
  <c r="N327" i="4"/>
  <c r="N328" i="4"/>
  <c r="N329" i="4"/>
  <c r="N330" i="4"/>
  <c r="N331" i="4"/>
  <c r="N332" i="4"/>
  <c r="N333" i="4"/>
  <c r="N334" i="4"/>
  <c r="N335" i="4"/>
  <c r="N336" i="4"/>
  <c r="N337" i="4"/>
  <c r="N338" i="4"/>
  <c r="N339" i="4"/>
  <c r="N340" i="4"/>
  <c r="N341" i="4"/>
  <c r="N342" i="4"/>
  <c r="N343" i="4"/>
  <c r="N344" i="4"/>
  <c r="N345" i="4"/>
  <c r="N346" i="4"/>
  <c r="N347" i="4"/>
  <c r="N348" i="4"/>
  <c r="N349" i="4"/>
  <c r="N350" i="4"/>
  <c r="N351" i="4"/>
  <c r="N352" i="4"/>
  <c r="N353" i="4"/>
  <c r="N354" i="4"/>
  <c r="N355" i="4"/>
  <c r="N356" i="4"/>
  <c r="N357" i="4"/>
  <c r="N358" i="4"/>
  <c r="N359" i="4"/>
  <c r="N360" i="4"/>
  <c r="N361" i="4"/>
  <c r="N362" i="4"/>
  <c r="N363" i="4"/>
  <c r="N364" i="4"/>
  <c r="N365" i="4"/>
  <c r="N366" i="4"/>
  <c r="N367" i="4"/>
  <c r="N368" i="4"/>
  <c r="N369" i="4"/>
  <c r="N370" i="4"/>
  <c r="N371" i="4"/>
  <c r="N372" i="4"/>
  <c r="N373" i="4"/>
  <c r="N374" i="4"/>
  <c r="N375" i="4"/>
  <c r="N376" i="4"/>
  <c r="N377" i="4"/>
  <c r="N378" i="4"/>
  <c r="N379" i="4"/>
  <c r="N380" i="4"/>
  <c r="N381" i="4"/>
  <c r="N382" i="4"/>
  <c r="N383" i="4"/>
  <c r="N384" i="4"/>
  <c r="N385" i="4"/>
  <c r="N386" i="4"/>
  <c r="N387" i="4"/>
  <c r="N388" i="4"/>
  <c r="N389" i="4"/>
  <c r="N390" i="4"/>
  <c r="N391" i="4"/>
  <c r="N392" i="4"/>
  <c r="N393" i="4"/>
  <c r="N394" i="4"/>
  <c r="N395" i="4"/>
  <c r="N396" i="4"/>
  <c r="N397" i="4"/>
  <c r="N398" i="4"/>
  <c r="N399" i="4"/>
  <c r="N400" i="4"/>
  <c r="N401" i="4"/>
  <c r="N402" i="4"/>
  <c r="N403" i="4"/>
  <c r="N404" i="4"/>
  <c r="N405" i="4"/>
  <c r="N406" i="4"/>
  <c r="N407" i="4"/>
  <c r="N408" i="4"/>
  <c r="N409" i="4"/>
  <c r="N410" i="4"/>
  <c r="N411" i="4"/>
  <c r="N412" i="4"/>
  <c r="N413" i="4"/>
  <c r="N414" i="4"/>
  <c r="N415" i="4"/>
  <c r="N416" i="4"/>
  <c r="N417" i="4"/>
  <c r="N418" i="4"/>
  <c r="N419" i="4"/>
  <c r="N420" i="4"/>
  <c r="N421" i="4"/>
  <c r="N422" i="4"/>
  <c r="N423" i="4"/>
  <c r="N424" i="4"/>
  <c r="N425" i="4"/>
  <c r="N426" i="4"/>
  <c r="N427" i="4"/>
  <c r="N428" i="4"/>
  <c r="N429" i="4"/>
  <c r="N430" i="4"/>
  <c r="N431" i="4"/>
  <c r="N432" i="4"/>
  <c r="N433" i="4"/>
  <c r="N434" i="4"/>
  <c r="N435" i="4"/>
  <c r="N436" i="4"/>
  <c r="N437" i="4"/>
  <c r="N438" i="4"/>
  <c r="N439" i="4"/>
  <c r="N440" i="4"/>
  <c r="N441" i="4"/>
  <c r="N442" i="4"/>
  <c r="N443" i="4"/>
  <c r="N444" i="4"/>
  <c r="N445" i="4"/>
  <c r="N446" i="4"/>
  <c r="N447" i="4"/>
  <c r="N448" i="4"/>
  <c r="N449" i="4"/>
  <c r="N450" i="4"/>
  <c r="N451" i="4"/>
  <c r="N452" i="4"/>
  <c r="N453" i="4"/>
  <c r="N454" i="4"/>
  <c r="N455" i="4"/>
  <c r="N456" i="4"/>
  <c r="N457" i="4"/>
  <c r="N458" i="4"/>
  <c r="N459" i="4"/>
  <c r="N460" i="4"/>
  <c r="N461" i="4"/>
  <c r="N462" i="4"/>
  <c r="N463" i="4"/>
  <c r="N464" i="4"/>
  <c r="N465" i="4"/>
  <c r="N466" i="4"/>
  <c r="N467" i="4"/>
  <c r="N468" i="4"/>
  <c r="N469" i="4"/>
  <c r="N470" i="4"/>
  <c r="N471" i="4"/>
  <c r="N472" i="4"/>
  <c r="N473" i="4"/>
  <c r="N474" i="4"/>
  <c r="N475" i="4"/>
  <c r="N476" i="4"/>
  <c r="N477" i="4"/>
  <c r="N478" i="4"/>
  <c r="N479" i="4"/>
  <c r="N480" i="4"/>
  <c r="S503" i="4" l="1"/>
  <c r="S500" i="4"/>
  <c r="S488" i="4"/>
  <c r="S519" i="4"/>
  <c r="S516" i="4"/>
  <c r="S512" i="4"/>
  <c r="S507" i="4"/>
  <c r="S529" i="4"/>
  <c r="S514" i="4"/>
  <c r="S526" i="4"/>
  <c r="S506" i="4"/>
  <c r="S510" i="4"/>
  <c r="S490" i="4"/>
  <c r="S505" i="4"/>
  <c r="S489" i="4"/>
  <c r="S511" i="4"/>
  <c r="S483" i="4"/>
  <c r="S508" i="4"/>
  <c r="S482" i="4"/>
  <c r="S487" i="4"/>
  <c r="S491" i="4"/>
  <c r="S484" i="4"/>
  <c r="S520" i="4"/>
  <c r="S498" i="4"/>
  <c r="S509" i="4"/>
  <c r="S521" i="4"/>
  <c r="S481" i="4"/>
  <c r="S523" i="4"/>
  <c r="S527" i="4"/>
  <c r="S518" i="4"/>
  <c r="S522" i="4"/>
  <c r="S492" i="4"/>
  <c r="S486" i="4"/>
  <c r="S495" i="4"/>
  <c r="S501" i="4"/>
  <c r="S493" i="4"/>
  <c r="S513" i="4"/>
  <c r="T37" i="13"/>
  <c r="P37" i="13"/>
  <c r="M37" i="13"/>
  <c r="T46" i="8"/>
  <c r="F473" i="4"/>
  <c r="F474" i="4"/>
  <c r="F475" i="4"/>
  <c r="F476" i="4"/>
  <c r="F477" i="4"/>
  <c r="F478" i="4"/>
  <c r="F479" i="4"/>
  <c r="F480" i="4"/>
  <c r="F472" i="4"/>
  <c r="Q480" i="4" l="1"/>
  <c r="L480" i="4"/>
  <c r="K480" i="4"/>
  <c r="J480" i="4"/>
  <c r="B480" i="4"/>
  <c r="G480" i="4" s="1"/>
  <c r="H480" i="4" s="1"/>
  <c r="B431" i="4"/>
  <c r="G431" i="4" s="1"/>
  <c r="H431" i="4" s="1"/>
  <c r="F431" i="4"/>
  <c r="J431" i="4"/>
  <c r="K431" i="4"/>
  <c r="L431" i="4"/>
  <c r="Q431" i="4"/>
  <c r="B432" i="4"/>
  <c r="G432" i="4" s="1"/>
  <c r="F432" i="4"/>
  <c r="J432" i="4"/>
  <c r="K432" i="4"/>
  <c r="L432" i="4"/>
  <c r="Q432" i="4"/>
  <c r="B433" i="4"/>
  <c r="G433" i="4" s="1"/>
  <c r="F433" i="4"/>
  <c r="J433" i="4"/>
  <c r="K433" i="4"/>
  <c r="L433" i="4"/>
  <c r="Q433" i="4"/>
  <c r="B434" i="4"/>
  <c r="G434" i="4" s="1"/>
  <c r="F434" i="4"/>
  <c r="J434" i="4"/>
  <c r="K434" i="4"/>
  <c r="L434" i="4"/>
  <c r="Q434" i="4"/>
  <c r="B435" i="4"/>
  <c r="G435" i="4" s="1"/>
  <c r="H435" i="4" s="1"/>
  <c r="F435" i="4"/>
  <c r="J435" i="4"/>
  <c r="K435" i="4"/>
  <c r="L435" i="4"/>
  <c r="Q435" i="4"/>
  <c r="B436" i="4"/>
  <c r="G436" i="4" s="1"/>
  <c r="F436" i="4"/>
  <c r="J436" i="4"/>
  <c r="K436" i="4"/>
  <c r="L436" i="4"/>
  <c r="Q436" i="4"/>
  <c r="B437" i="4"/>
  <c r="G437" i="4" s="1"/>
  <c r="H437" i="4" s="1"/>
  <c r="F437" i="4"/>
  <c r="J437" i="4"/>
  <c r="K437" i="4"/>
  <c r="L437" i="4"/>
  <c r="Q437" i="4"/>
  <c r="B438" i="4"/>
  <c r="G438" i="4" s="1"/>
  <c r="F438" i="4"/>
  <c r="J438" i="4"/>
  <c r="K438" i="4"/>
  <c r="L438" i="4"/>
  <c r="Q438" i="4"/>
  <c r="B439" i="4"/>
  <c r="G439" i="4" s="1"/>
  <c r="F439" i="4"/>
  <c r="J439" i="4"/>
  <c r="K439" i="4"/>
  <c r="L439" i="4"/>
  <c r="Q439" i="4"/>
  <c r="B440" i="4"/>
  <c r="G440" i="4" s="1"/>
  <c r="F440" i="4"/>
  <c r="J440" i="4"/>
  <c r="K440" i="4"/>
  <c r="L440" i="4"/>
  <c r="Q440" i="4"/>
  <c r="B441" i="4"/>
  <c r="G441" i="4" s="1"/>
  <c r="F441" i="4"/>
  <c r="J441" i="4"/>
  <c r="K441" i="4"/>
  <c r="L441" i="4"/>
  <c r="Q441" i="4"/>
  <c r="B442" i="4"/>
  <c r="G442" i="4" s="1"/>
  <c r="F442" i="4"/>
  <c r="J442" i="4"/>
  <c r="K442" i="4"/>
  <c r="L442" i="4"/>
  <c r="Q442" i="4"/>
  <c r="B443" i="4"/>
  <c r="G443" i="4" s="1"/>
  <c r="F443" i="4"/>
  <c r="J443" i="4"/>
  <c r="K443" i="4"/>
  <c r="L443" i="4"/>
  <c r="Q443" i="4"/>
  <c r="B444" i="4"/>
  <c r="G444" i="4" s="1"/>
  <c r="F444" i="4"/>
  <c r="J444" i="4"/>
  <c r="K444" i="4"/>
  <c r="L444" i="4"/>
  <c r="Q444" i="4"/>
  <c r="B445" i="4"/>
  <c r="G445" i="4" s="1"/>
  <c r="H445" i="4" s="1"/>
  <c r="F445" i="4"/>
  <c r="J445" i="4"/>
  <c r="K445" i="4"/>
  <c r="L445" i="4"/>
  <c r="Q445" i="4"/>
  <c r="B446" i="4"/>
  <c r="G446" i="4" s="1"/>
  <c r="F446" i="4"/>
  <c r="J446" i="4"/>
  <c r="K446" i="4"/>
  <c r="L446" i="4"/>
  <c r="Q446" i="4"/>
  <c r="B447" i="4"/>
  <c r="G447" i="4" s="1"/>
  <c r="H447" i="4" s="1"/>
  <c r="F447" i="4"/>
  <c r="J447" i="4"/>
  <c r="K447" i="4"/>
  <c r="L447" i="4"/>
  <c r="Q447" i="4"/>
  <c r="B448" i="4"/>
  <c r="G448" i="4" s="1"/>
  <c r="F448" i="4"/>
  <c r="J448" i="4"/>
  <c r="K448" i="4"/>
  <c r="L448" i="4"/>
  <c r="Q448" i="4"/>
  <c r="B449" i="4"/>
  <c r="G449" i="4" s="1"/>
  <c r="F449" i="4"/>
  <c r="J449" i="4"/>
  <c r="K449" i="4"/>
  <c r="L449" i="4"/>
  <c r="Q449" i="4"/>
  <c r="B450" i="4"/>
  <c r="G450" i="4" s="1"/>
  <c r="F450" i="4"/>
  <c r="J450" i="4"/>
  <c r="K450" i="4"/>
  <c r="L450" i="4"/>
  <c r="Q450" i="4"/>
  <c r="B451" i="4"/>
  <c r="G451" i="4" s="1"/>
  <c r="F451" i="4"/>
  <c r="J451" i="4"/>
  <c r="K451" i="4"/>
  <c r="L451" i="4"/>
  <c r="Q451" i="4"/>
  <c r="B452" i="4"/>
  <c r="G452" i="4" s="1"/>
  <c r="F452" i="4"/>
  <c r="J452" i="4"/>
  <c r="K452" i="4"/>
  <c r="L452" i="4"/>
  <c r="Q452" i="4"/>
  <c r="B453" i="4"/>
  <c r="G453" i="4" s="1"/>
  <c r="F453" i="4"/>
  <c r="J453" i="4"/>
  <c r="K453" i="4"/>
  <c r="L453" i="4"/>
  <c r="Q453" i="4"/>
  <c r="B454" i="4"/>
  <c r="G454" i="4" s="1"/>
  <c r="F454" i="4"/>
  <c r="J454" i="4"/>
  <c r="K454" i="4"/>
  <c r="L454" i="4"/>
  <c r="Q454" i="4"/>
  <c r="B455" i="4"/>
  <c r="G455" i="4" s="1"/>
  <c r="H455" i="4" s="1"/>
  <c r="F455" i="4"/>
  <c r="J455" i="4"/>
  <c r="K455" i="4"/>
  <c r="L455" i="4"/>
  <c r="Q455" i="4"/>
  <c r="B456" i="4"/>
  <c r="G456" i="4" s="1"/>
  <c r="F456" i="4"/>
  <c r="J456" i="4"/>
  <c r="K456" i="4"/>
  <c r="L456" i="4"/>
  <c r="Q456" i="4"/>
  <c r="B457" i="4"/>
  <c r="G457" i="4" s="1"/>
  <c r="F457" i="4"/>
  <c r="J457" i="4"/>
  <c r="K457" i="4"/>
  <c r="L457" i="4"/>
  <c r="Q457" i="4"/>
  <c r="B458" i="4"/>
  <c r="G458" i="4" s="1"/>
  <c r="F458" i="4"/>
  <c r="J458" i="4"/>
  <c r="K458" i="4"/>
  <c r="L458" i="4"/>
  <c r="Q458" i="4"/>
  <c r="B459" i="4"/>
  <c r="G459" i="4" s="1"/>
  <c r="F459" i="4"/>
  <c r="J459" i="4"/>
  <c r="K459" i="4"/>
  <c r="L459" i="4"/>
  <c r="Q459" i="4"/>
  <c r="B460" i="4"/>
  <c r="G460" i="4" s="1"/>
  <c r="F460" i="4"/>
  <c r="J460" i="4"/>
  <c r="K460" i="4"/>
  <c r="L460" i="4"/>
  <c r="Q460" i="4"/>
  <c r="B461" i="4"/>
  <c r="G461" i="4" s="1"/>
  <c r="F461" i="4"/>
  <c r="J461" i="4"/>
  <c r="K461" i="4"/>
  <c r="L461" i="4"/>
  <c r="Q461" i="4"/>
  <c r="B462" i="4"/>
  <c r="G462" i="4" s="1"/>
  <c r="F462" i="4"/>
  <c r="J462" i="4"/>
  <c r="K462" i="4"/>
  <c r="L462" i="4"/>
  <c r="Q462" i="4"/>
  <c r="B463" i="4"/>
  <c r="G463" i="4" s="1"/>
  <c r="F463" i="4"/>
  <c r="J463" i="4"/>
  <c r="K463" i="4"/>
  <c r="L463" i="4"/>
  <c r="Q463" i="4"/>
  <c r="B464" i="4"/>
  <c r="G464" i="4" s="1"/>
  <c r="F464" i="4"/>
  <c r="J464" i="4"/>
  <c r="K464" i="4"/>
  <c r="L464" i="4"/>
  <c r="Q464" i="4"/>
  <c r="B465" i="4"/>
  <c r="G465" i="4" s="1"/>
  <c r="F465" i="4"/>
  <c r="J465" i="4"/>
  <c r="K465" i="4"/>
  <c r="L465" i="4"/>
  <c r="Q465" i="4"/>
  <c r="B466" i="4"/>
  <c r="G466" i="4" s="1"/>
  <c r="F466" i="4"/>
  <c r="J466" i="4"/>
  <c r="K466" i="4"/>
  <c r="L466" i="4"/>
  <c r="Q466" i="4"/>
  <c r="B467" i="4"/>
  <c r="G467" i="4" s="1"/>
  <c r="F467" i="4"/>
  <c r="J467" i="4"/>
  <c r="K467" i="4"/>
  <c r="L467" i="4"/>
  <c r="Q467" i="4"/>
  <c r="B468" i="4"/>
  <c r="G468" i="4" s="1"/>
  <c r="F468" i="4"/>
  <c r="J468" i="4"/>
  <c r="K468" i="4"/>
  <c r="L468" i="4"/>
  <c r="Q468" i="4"/>
  <c r="B469" i="4"/>
  <c r="G469" i="4" s="1"/>
  <c r="F469" i="4"/>
  <c r="J469" i="4"/>
  <c r="K469" i="4"/>
  <c r="L469" i="4"/>
  <c r="Q469" i="4"/>
  <c r="B470" i="4"/>
  <c r="G470" i="4" s="1"/>
  <c r="F470" i="4"/>
  <c r="J470" i="4"/>
  <c r="K470" i="4"/>
  <c r="L470" i="4"/>
  <c r="Q470" i="4"/>
  <c r="B471" i="4"/>
  <c r="G471" i="4" s="1"/>
  <c r="H471" i="4" s="1"/>
  <c r="F471" i="4"/>
  <c r="J471" i="4"/>
  <c r="K471" i="4"/>
  <c r="L471" i="4"/>
  <c r="Q471" i="4"/>
  <c r="B472" i="4"/>
  <c r="G472" i="4" s="1"/>
  <c r="H472" i="4" s="1"/>
  <c r="J472" i="4"/>
  <c r="K472" i="4"/>
  <c r="L472" i="4"/>
  <c r="Q472" i="4"/>
  <c r="B473" i="4"/>
  <c r="G473" i="4" s="1"/>
  <c r="H473" i="4" s="1"/>
  <c r="J473" i="4"/>
  <c r="K473" i="4"/>
  <c r="L473" i="4"/>
  <c r="Q473" i="4"/>
  <c r="B474" i="4"/>
  <c r="G474" i="4" s="1"/>
  <c r="H474" i="4" s="1"/>
  <c r="J474" i="4"/>
  <c r="K474" i="4"/>
  <c r="L474" i="4"/>
  <c r="Q474" i="4"/>
  <c r="B475" i="4"/>
  <c r="G475" i="4" s="1"/>
  <c r="H475" i="4" s="1"/>
  <c r="J475" i="4"/>
  <c r="K475" i="4"/>
  <c r="L475" i="4"/>
  <c r="Q475" i="4"/>
  <c r="B476" i="4"/>
  <c r="G476" i="4" s="1"/>
  <c r="H476" i="4" s="1"/>
  <c r="J476" i="4"/>
  <c r="K476" i="4"/>
  <c r="L476" i="4"/>
  <c r="Q476" i="4"/>
  <c r="B477" i="4"/>
  <c r="G477" i="4" s="1"/>
  <c r="H477" i="4" s="1"/>
  <c r="J477" i="4"/>
  <c r="K477" i="4"/>
  <c r="L477" i="4"/>
  <c r="Q477" i="4"/>
  <c r="B478" i="4"/>
  <c r="G478" i="4" s="1"/>
  <c r="H478" i="4" s="1"/>
  <c r="J478" i="4"/>
  <c r="K478" i="4"/>
  <c r="L478" i="4"/>
  <c r="Q478" i="4"/>
  <c r="B479" i="4"/>
  <c r="G479" i="4" s="1"/>
  <c r="H479" i="4" s="1"/>
  <c r="J479" i="4"/>
  <c r="K479" i="4"/>
  <c r="L479" i="4"/>
  <c r="Q479" i="4"/>
  <c r="H449" i="4" l="1"/>
  <c r="H433" i="4"/>
  <c r="O433" i="4" s="1"/>
  <c r="L22" i="8" s="1"/>
  <c r="H470" i="4"/>
  <c r="O470" i="4" s="1"/>
  <c r="L5" i="8" s="1"/>
  <c r="H459" i="4"/>
  <c r="O459" i="4" s="1"/>
  <c r="L8" i="8" s="1"/>
  <c r="H451" i="4"/>
  <c r="O451" i="4" s="1"/>
  <c r="L33" i="8" s="1"/>
  <c r="H443" i="4"/>
  <c r="O443" i="4" s="1"/>
  <c r="L20" i="8" s="1"/>
  <c r="H439" i="4"/>
  <c r="O439" i="4" s="1"/>
  <c r="L25" i="8" s="1"/>
  <c r="H453" i="4"/>
  <c r="O453" i="4" s="1"/>
  <c r="L32" i="8" s="1"/>
  <c r="H441" i="4"/>
  <c r="O441" i="4" s="1"/>
  <c r="L4" i="8" s="1"/>
  <c r="O480" i="4"/>
  <c r="L46" i="8" s="1"/>
  <c r="O477" i="4"/>
  <c r="L3" i="8" s="1"/>
  <c r="H467" i="4"/>
  <c r="O467" i="4" s="1"/>
  <c r="L30" i="8" s="1"/>
  <c r="H469" i="4"/>
  <c r="O469" i="4" s="1"/>
  <c r="L7" i="8" s="1"/>
  <c r="O471" i="4"/>
  <c r="S471" i="4" s="1"/>
  <c r="H463" i="4"/>
  <c r="O463" i="4" s="1"/>
  <c r="L9" i="8" s="1"/>
  <c r="O473" i="4"/>
  <c r="L26" i="8" s="1"/>
  <c r="H465" i="4"/>
  <c r="O465" i="4" s="1"/>
  <c r="L19" i="8" s="1"/>
  <c r="H457" i="4"/>
  <c r="O457" i="4" s="1"/>
  <c r="L15" i="8" s="1"/>
  <c r="H461" i="4"/>
  <c r="O461" i="4" s="1"/>
  <c r="L29" i="8" s="1"/>
  <c r="O475" i="4"/>
  <c r="S475" i="4" s="1"/>
  <c r="O455" i="4"/>
  <c r="S455" i="4" s="1"/>
  <c r="O449" i="4"/>
  <c r="L17" i="8" s="1"/>
  <c r="O447" i="4"/>
  <c r="S447" i="4" s="1"/>
  <c r="O445" i="4"/>
  <c r="S445" i="4" s="1"/>
  <c r="O437" i="4"/>
  <c r="O435" i="4"/>
  <c r="S435" i="4" s="1"/>
  <c r="O479" i="4"/>
  <c r="S479" i="4" s="1"/>
  <c r="O431" i="4"/>
  <c r="O474" i="4"/>
  <c r="L23" i="8" s="1"/>
  <c r="H454" i="4"/>
  <c r="O454" i="4" s="1"/>
  <c r="L16" i="8" s="1"/>
  <c r="H462" i="4"/>
  <c r="O462" i="4" s="1"/>
  <c r="L6" i="8" s="1"/>
  <c r="O472" i="4"/>
  <c r="L18" i="8" s="1"/>
  <c r="H464" i="4"/>
  <c r="O464" i="4" s="1"/>
  <c r="L38" i="8" s="1"/>
  <c r="H466" i="4"/>
  <c r="O466" i="4" s="1"/>
  <c r="S466" i="4" s="1"/>
  <c r="H456" i="4"/>
  <c r="O456" i="4" s="1"/>
  <c r="L36" i="8" s="1"/>
  <c r="H450" i="4"/>
  <c r="O450" i="4" s="1"/>
  <c r="S450" i="4" s="1"/>
  <c r="H448" i="4"/>
  <c r="O448" i="4" s="1"/>
  <c r="L44" i="8" s="1"/>
  <c r="H446" i="4"/>
  <c r="O446" i="4" s="1"/>
  <c r="L14" i="8" s="1"/>
  <c r="H444" i="4"/>
  <c r="O444" i="4" s="1"/>
  <c r="L10" i="8" s="1"/>
  <c r="H442" i="4"/>
  <c r="O442" i="4" s="1"/>
  <c r="L13" i="8" s="1"/>
  <c r="H440" i="4"/>
  <c r="O440" i="4" s="1"/>
  <c r="L34" i="8" s="1"/>
  <c r="H438" i="4"/>
  <c r="O438" i="4" s="1"/>
  <c r="L24" i="8" s="1"/>
  <c r="H436" i="4"/>
  <c r="O436" i="4" s="1"/>
  <c r="S436" i="4" s="1"/>
  <c r="H434" i="4"/>
  <c r="O434" i="4" s="1"/>
  <c r="L12" i="8" s="1"/>
  <c r="H432" i="4"/>
  <c r="O432" i="4" s="1"/>
  <c r="L27" i="8" s="1"/>
  <c r="O476" i="4"/>
  <c r="L41" i="8" s="1"/>
  <c r="H452" i="4"/>
  <c r="O452" i="4" s="1"/>
  <c r="L39" i="8" s="1"/>
  <c r="O478" i="4"/>
  <c r="L21" i="8" s="1"/>
  <c r="H468" i="4"/>
  <c r="O468" i="4" s="1"/>
  <c r="L11" i="8" s="1"/>
  <c r="H460" i="4"/>
  <c r="O460" i="4" s="1"/>
  <c r="L2" i="8" s="1"/>
  <c r="H458" i="4"/>
  <c r="O458" i="4" s="1"/>
  <c r="S458" i="4" s="1"/>
  <c r="S433" i="4" l="1"/>
  <c r="S440" i="4"/>
  <c r="S474" i="4"/>
  <c r="S442" i="4"/>
  <c r="S472" i="4"/>
  <c r="S437" i="4"/>
  <c r="S469" i="4"/>
  <c r="S452" i="4"/>
  <c r="S444" i="4"/>
  <c r="S456" i="4"/>
  <c r="S462" i="4"/>
  <c r="S473" i="4"/>
  <c r="S467" i="4"/>
  <c r="S453" i="4"/>
  <c r="S459" i="4"/>
  <c r="S468" i="4"/>
  <c r="S464" i="4"/>
  <c r="S434" i="4"/>
  <c r="S431" i="4"/>
  <c r="S465" i="4"/>
  <c r="S441" i="4"/>
  <c r="S460" i="4"/>
  <c r="S476" i="4"/>
  <c r="S438" i="4"/>
  <c r="S446" i="4"/>
  <c r="S454" i="4"/>
  <c r="S461" i="4"/>
  <c r="S463" i="4"/>
  <c r="S477" i="4"/>
  <c r="S439" i="4"/>
  <c r="S470" i="4"/>
  <c r="S432" i="4"/>
  <c r="S449" i="4"/>
  <c r="S457" i="4"/>
  <c r="R46" i="8"/>
  <c r="S46" i="8" s="1"/>
  <c r="S480" i="4"/>
  <c r="S443" i="4"/>
  <c r="S448" i="4"/>
  <c r="S478" i="4"/>
  <c r="S451" i="4"/>
  <c r="L37" i="13"/>
  <c r="R37" i="13" s="1"/>
  <c r="S37" i="13" s="1"/>
  <c r="B383" i="4"/>
  <c r="G383" i="4" s="1"/>
  <c r="F383" i="4"/>
  <c r="J383" i="4"/>
  <c r="K383" i="4"/>
  <c r="L383" i="4"/>
  <c r="Q383" i="4"/>
  <c r="B384" i="4"/>
  <c r="G384" i="4" s="1"/>
  <c r="F384" i="4"/>
  <c r="J384" i="4"/>
  <c r="K384" i="4"/>
  <c r="L384" i="4"/>
  <c r="Q384" i="4"/>
  <c r="B385" i="4"/>
  <c r="G385" i="4" s="1"/>
  <c r="F385" i="4"/>
  <c r="J385" i="4"/>
  <c r="K385" i="4"/>
  <c r="L385" i="4"/>
  <c r="Q385" i="4"/>
  <c r="B386" i="4"/>
  <c r="G386" i="4" s="1"/>
  <c r="F386" i="4"/>
  <c r="J386" i="4"/>
  <c r="K386" i="4"/>
  <c r="L386" i="4"/>
  <c r="Q386" i="4"/>
  <c r="B387" i="4"/>
  <c r="G387" i="4" s="1"/>
  <c r="F387" i="4"/>
  <c r="J387" i="4"/>
  <c r="K387" i="4"/>
  <c r="L387" i="4"/>
  <c r="Q387" i="4"/>
  <c r="B388" i="4"/>
  <c r="G388" i="4" s="1"/>
  <c r="H388" i="4" s="1"/>
  <c r="F388" i="4"/>
  <c r="J388" i="4"/>
  <c r="K388" i="4"/>
  <c r="L388" i="4"/>
  <c r="Q388" i="4"/>
  <c r="B389" i="4"/>
  <c r="G389" i="4" s="1"/>
  <c r="F389" i="4"/>
  <c r="J389" i="4"/>
  <c r="K389" i="4"/>
  <c r="L389" i="4"/>
  <c r="Q389" i="4"/>
  <c r="B390" i="4"/>
  <c r="G390" i="4" s="1"/>
  <c r="F390" i="4"/>
  <c r="J390" i="4"/>
  <c r="K390" i="4"/>
  <c r="L390" i="4"/>
  <c r="Q390" i="4"/>
  <c r="B391" i="4"/>
  <c r="G391" i="4" s="1"/>
  <c r="F391" i="4"/>
  <c r="J391" i="4"/>
  <c r="K391" i="4"/>
  <c r="L391" i="4"/>
  <c r="Q391" i="4"/>
  <c r="B392" i="4"/>
  <c r="G392" i="4" s="1"/>
  <c r="F392" i="4"/>
  <c r="J392" i="4"/>
  <c r="K392" i="4"/>
  <c r="L392" i="4"/>
  <c r="Q392" i="4"/>
  <c r="B393" i="4"/>
  <c r="G393" i="4" s="1"/>
  <c r="F393" i="4"/>
  <c r="J393" i="4"/>
  <c r="K393" i="4"/>
  <c r="L393" i="4"/>
  <c r="Q393" i="4"/>
  <c r="B394" i="4"/>
  <c r="G394" i="4" s="1"/>
  <c r="F394" i="4"/>
  <c r="J394" i="4"/>
  <c r="K394" i="4"/>
  <c r="L394" i="4"/>
  <c r="Q394" i="4"/>
  <c r="B395" i="4"/>
  <c r="G395" i="4" s="1"/>
  <c r="F395" i="4"/>
  <c r="J395" i="4"/>
  <c r="K395" i="4"/>
  <c r="L395" i="4"/>
  <c r="Q395" i="4"/>
  <c r="B396" i="4"/>
  <c r="G396" i="4" s="1"/>
  <c r="F396" i="4"/>
  <c r="J396" i="4"/>
  <c r="K396" i="4"/>
  <c r="L396" i="4"/>
  <c r="Q396" i="4"/>
  <c r="B397" i="4"/>
  <c r="G397" i="4" s="1"/>
  <c r="F397" i="4"/>
  <c r="J397" i="4"/>
  <c r="K397" i="4"/>
  <c r="L397" i="4"/>
  <c r="Q397" i="4"/>
  <c r="B398" i="4"/>
  <c r="G398" i="4" s="1"/>
  <c r="F398" i="4"/>
  <c r="J398" i="4"/>
  <c r="K398" i="4"/>
  <c r="L398" i="4"/>
  <c r="Q398" i="4"/>
  <c r="B399" i="4"/>
  <c r="G399" i="4" s="1"/>
  <c r="F399" i="4"/>
  <c r="J399" i="4"/>
  <c r="K399" i="4"/>
  <c r="L399" i="4"/>
  <c r="Q399" i="4"/>
  <c r="B400" i="4"/>
  <c r="G400" i="4" s="1"/>
  <c r="H400" i="4" s="1"/>
  <c r="F400" i="4"/>
  <c r="J400" i="4"/>
  <c r="K400" i="4"/>
  <c r="L400" i="4"/>
  <c r="Q400" i="4"/>
  <c r="B401" i="4"/>
  <c r="G401" i="4" s="1"/>
  <c r="F401" i="4"/>
  <c r="J401" i="4"/>
  <c r="K401" i="4"/>
  <c r="L401" i="4"/>
  <c r="Q401" i="4"/>
  <c r="B402" i="4"/>
  <c r="G402" i="4" s="1"/>
  <c r="F402" i="4"/>
  <c r="J402" i="4"/>
  <c r="K402" i="4"/>
  <c r="L402" i="4"/>
  <c r="Q402" i="4"/>
  <c r="B403" i="4"/>
  <c r="G403" i="4" s="1"/>
  <c r="F403" i="4"/>
  <c r="J403" i="4"/>
  <c r="K403" i="4"/>
  <c r="L403" i="4"/>
  <c r="Q403" i="4"/>
  <c r="B404" i="4"/>
  <c r="G404" i="4" s="1"/>
  <c r="F404" i="4"/>
  <c r="J404" i="4"/>
  <c r="K404" i="4"/>
  <c r="L404" i="4"/>
  <c r="Q404" i="4"/>
  <c r="B405" i="4"/>
  <c r="G405" i="4" s="1"/>
  <c r="F405" i="4"/>
  <c r="J405" i="4"/>
  <c r="K405" i="4"/>
  <c r="L405" i="4"/>
  <c r="Q405" i="4"/>
  <c r="B406" i="4"/>
  <c r="G406" i="4" s="1"/>
  <c r="F406" i="4"/>
  <c r="J406" i="4"/>
  <c r="K406" i="4"/>
  <c r="L406" i="4"/>
  <c r="Q406" i="4"/>
  <c r="B407" i="4"/>
  <c r="G407" i="4" s="1"/>
  <c r="F407" i="4"/>
  <c r="J407" i="4"/>
  <c r="K407" i="4"/>
  <c r="L407" i="4"/>
  <c r="Q407" i="4"/>
  <c r="B408" i="4"/>
  <c r="G408" i="4" s="1"/>
  <c r="F408" i="4"/>
  <c r="J408" i="4"/>
  <c r="K408" i="4"/>
  <c r="L408" i="4"/>
  <c r="Q408" i="4"/>
  <c r="B409" i="4"/>
  <c r="G409" i="4" s="1"/>
  <c r="F409" i="4"/>
  <c r="J409" i="4"/>
  <c r="K409" i="4"/>
  <c r="L409" i="4"/>
  <c r="Q409" i="4"/>
  <c r="B410" i="4"/>
  <c r="G410" i="4" s="1"/>
  <c r="F410" i="4"/>
  <c r="J410" i="4"/>
  <c r="K410" i="4"/>
  <c r="L410" i="4"/>
  <c r="Q410" i="4"/>
  <c r="B411" i="4"/>
  <c r="G411" i="4" s="1"/>
  <c r="F411" i="4"/>
  <c r="J411" i="4"/>
  <c r="K411" i="4"/>
  <c r="L411" i="4"/>
  <c r="Q411" i="4"/>
  <c r="B412" i="4"/>
  <c r="G412" i="4" s="1"/>
  <c r="F412" i="4"/>
  <c r="J412" i="4"/>
  <c r="K412" i="4"/>
  <c r="L412" i="4"/>
  <c r="Q412" i="4"/>
  <c r="B413" i="4"/>
  <c r="G413" i="4" s="1"/>
  <c r="F413" i="4"/>
  <c r="J413" i="4"/>
  <c r="K413" i="4"/>
  <c r="L413" i="4"/>
  <c r="Q413" i="4"/>
  <c r="B414" i="4"/>
  <c r="G414" i="4" s="1"/>
  <c r="F414" i="4"/>
  <c r="J414" i="4"/>
  <c r="K414" i="4"/>
  <c r="L414" i="4"/>
  <c r="Q414" i="4"/>
  <c r="B415" i="4"/>
  <c r="G415" i="4" s="1"/>
  <c r="F415" i="4"/>
  <c r="J415" i="4"/>
  <c r="K415" i="4"/>
  <c r="L415" i="4"/>
  <c r="Q415" i="4"/>
  <c r="B416" i="4"/>
  <c r="G416" i="4" s="1"/>
  <c r="F416" i="4"/>
  <c r="J416" i="4"/>
  <c r="K416" i="4"/>
  <c r="L416" i="4"/>
  <c r="Q416" i="4"/>
  <c r="B417" i="4"/>
  <c r="G417" i="4" s="1"/>
  <c r="F417" i="4"/>
  <c r="J417" i="4"/>
  <c r="K417" i="4"/>
  <c r="L417" i="4"/>
  <c r="Q417" i="4"/>
  <c r="B418" i="4"/>
  <c r="G418" i="4" s="1"/>
  <c r="F418" i="4"/>
  <c r="J418" i="4"/>
  <c r="K418" i="4"/>
  <c r="L418" i="4"/>
  <c r="Q418" i="4"/>
  <c r="B419" i="4"/>
  <c r="G419" i="4" s="1"/>
  <c r="F419" i="4"/>
  <c r="J419" i="4"/>
  <c r="K419" i="4"/>
  <c r="L419" i="4"/>
  <c r="Q419" i="4"/>
  <c r="B420" i="4"/>
  <c r="G420" i="4" s="1"/>
  <c r="F420" i="4"/>
  <c r="J420" i="4"/>
  <c r="K420" i="4"/>
  <c r="L420" i="4"/>
  <c r="Q420" i="4"/>
  <c r="B421" i="4"/>
  <c r="G421" i="4" s="1"/>
  <c r="F421" i="4"/>
  <c r="J421" i="4"/>
  <c r="K421" i="4"/>
  <c r="L421" i="4"/>
  <c r="Q421" i="4"/>
  <c r="B422" i="4"/>
  <c r="G422" i="4" s="1"/>
  <c r="F422" i="4"/>
  <c r="J422" i="4"/>
  <c r="K422" i="4"/>
  <c r="L422" i="4"/>
  <c r="Q422" i="4"/>
  <c r="B423" i="4"/>
  <c r="G423" i="4" s="1"/>
  <c r="F423" i="4"/>
  <c r="J423" i="4"/>
  <c r="K423" i="4"/>
  <c r="L423" i="4"/>
  <c r="Q423" i="4"/>
  <c r="B424" i="4"/>
  <c r="G424" i="4" s="1"/>
  <c r="F424" i="4"/>
  <c r="J424" i="4"/>
  <c r="K424" i="4"/>
  <c r="L424" i="4"/>
  <c r="Q424" i="4"/>
  <c r="B425" i="4"/>
  <c r="G425" i="4" s="1"/>
  <c r="F425" i="4"/>
  <c r="J425" i="4"/>
  <c r="K425" i="4"/>
  <c r="L425" i="4"/>
  <c r="Q425" i="4"/>
  <c r="B426" i="4"/>
  <c r="G426" i="4" s="1"/>
  <c r="F426" i="4"/>
  <c r="J426" i="4"/>
  <c r="K426" i="4"/>
  <c r="L426" i="4"/>
  <c r="Q426" i="4"/>
  <c r="B427" i="4"/>
  <c r="G427" i="4" s="1"/>
  <c r="F427" i="4"/>
  <c r="J427" i="4"/>
  <c r="K427" i="4"/>
  <c r="L427" i="4"/>
  <c r="Q427" i="4"/>
  <c r="B428" i="4"/>
  <c r="G428" i="4" s="1"/>
  <c r="H428" i="4" s="1"/>
  <c r="F428" i="4"/>
  <c r="J428" i="4"/>
  <c r="K428" i="4"/>
  <c r="L428" i="4"/>
  <c r="Q428" i="4"/>
  <c r="B429" i="4"/>
  <c r="G429" i="4" s="1"/>
  <c r="F429" i="4"/>
  <c r="J429" i="4"/>
  <c r="K429" i="4"/>
  <c r="L429" i="4"/>
  <c r="Q429" i="4"/>
  <c r="B430" i="4"/>
  <c r="G430" i="4" s="1"/>
  <c r="F430" i="4"/>
  <c r="J430" i="4"/>
  <c r="K430" i="4"/>
  <c r="L430" i="4"/>
  <c r="Q430" i="4"/>
  <c r="H416" i="4" l="1"/>
  <c r="O416" i="4" s="1"/>
  <c r="K38" i="8" s="1"/>
  <c r="H420" i="4"/>
  <c r="O420" i="4" s="1"/>
  <c r="K11" i="8" s="1"/>
  <c r="H430" i="4"/>
  <c r="O430" i="4" s="1"/>
  <c r="K21" i="8" s="1"/>
  <c r="H410" i="4"/>
  <c r="O410" i="4" s="1"/>
  <c r="K40" i="8" s="1"/>
  <c r="H402" i="4"/>
  <c r="O402" i="4" s="1"/>
  <c r="K31" i="8" s="1"/>
  <c r="H392" i="4"/>
  <c r="O392" i="4" s="1"/>
  <c r="K34" i="8" s="1"/>
  <c r="H386" i="4"/>
  <c r="O386" i="4" s="1"/>
  <c r="K12" i="8" s="1"/>
  <c r="H384" i="4"/>
  <c r="O384" i="4" s="1"/>
  <c r="K27" i="8" s="1"/>
  <c r="H422" i="4"/>
  <c r="O422" i="4" s="1"/>
  <c r="K5" i="8" s="1"/>
  <c r="H404" i="4"/>
  <c r="O404" i="4" s="1"/>
  <c r="K39" i="8" s="1"/>
  <c r="H424" i="4"/>
  <c r="O424" i="4" s="1"/>
  <c r="K18" i="8" s="1"/>
  <c r="H414" i="4"/>
  <c r="O414" i="4" s="1"/>
  <c r="K6" i="8" s="1"/>
  <c r="H406" i="4"/>
  <c r="O406" i="4" s="1"/>
  <c r="K16" i="8" s="1"/>
  <c r="H396" i="4"/>
  <c r="O396" i="4" s="1"/>
  <c r="K10" i="8" s="1"/>
  <c r="H412" i="4"/>
  <c r="O412" i="4" s="1"/>
  <c r="K2" i="8" s="1"/>
  <c r="H394" i="4"/>
  <c r="O394" i="4" s="1"/>
  <c r="K13" i="8" s="1"/>
  <c r="H426" i="4"/>
  <c r="O426" i="4" s="1"/>
  <c r="K23" i="8" s="1"/>
  <c r="H418" i="4"/>
  <c r="O418" i="4" s="1"/>
  <c r="S418" i="4" s="1"/>
  <c r="H408" i="4"/>
  <c r="O408" i="4" s="1"/>
  <c r="K36" i="8" s="1"/>
  <c r="H398" i="4"/>
  <c r="O398" i="4" s="1"/>
  <c r="K14" i="8" s="1"/>
  <c r="H390" i="4"/>
  <c r="O390" i="4" s="1"/>
  <c r="K24" i="8" s="1"/>
  <c r="O388" i="4"/>
  <c r="O428" i="4"/>
  <c r="O400" i="4"/>
  <c r="S400" i="4" s="1"/>
  <c r="H423" i="4"/>
  <c r="O423" i="4" s="1"/>
  <c r="K42" i="8" s="1"/>
  <c r="H417" i="4"/>
  <c r="O417" i="4" s="1"/>
  <c r="K19" i="8" s="1"/>
  <c r="H407" i="4"/>
  <c r="O407" i="4" s="1"/>
  <c r="H387" i="4"/>
  <c r="O387" i="4" s="1"/>
  <c r="S387" i="4" s="1"/>
  <c r="H385" i="4"/>
  <c r="O385" i="4" s="1"/>
  <c r="K22" i="8" s="1"/>
  <c r="H429" i="4"/>
  <c r="O429" i="4" s="1"/>
  <c r="K3" i="8" s="1"/>
  <c r="H427" i="4"/>
  <c r="O427" i="4" s="1"/>
  <c r="H419" i="4"/>
  <c r="O419" i="4" s="1"/>
  <c r="K30" i="8" s="1"/>
  <c r="H409" i="4"/>
  <c r="O409" i="4" s="1"/>
  <c r="K15" i="8" s="1"/>
  <c r="H401" i="4"/>
  <c r="O401" i="4" s="1"/>
  <c r="K17" i="8" s="1"/>
  <c r="H399" i="4"/>
  <c r="O399" i="4" s="1"/>
  <c r="H391" i="4"/>
  <c r="O391" i="4" s="1"/>
  <c r="S391" i="4" s="1"/>
  <c r="H421" i="4"/>
  <c r="O421" i="4" s="1"/>
  <c r="K7" i="8" s="1"/>
  <c r="H411" i="4"/>
  <c r="O411" i="4" s="1"/>
  <c r="K8" i="8" s="1"/>
  <c r="H403" i="4"/>
  <c r="O403" i="4" s="1"/>
  <c r="K33" i="8" s="1"/>
  <c r="H393" i="4"/>
  <c r="O393" i="4" s="1"/>
  <c r="K4" i="8" s="1"/>
  <c r="H413" i="4"/>
  <c r="O413" i="4" s="1"/>
  <c r="K29" i="8" s="1"/>
  <c r="H405" i="4"/>
  <c r="O405" i="4" s="1"/>
  <c r="K32" i="8" s="1"/>
  <c r="H395" i="4"/>
  <c r="O395" i="4" s="1"/>
  <c r="K20" i="8" s="1"/>
  <c r="H425" i="4"/>
  <c r="O425" i="4" s="1"/>
  <c r="K26" i="8" s="1"/>
  <c r="H415" i="4"/>
  <c r="O415" i="4" s="1"/>
  <c r="K9" i="8" s="1"/>
  <c r="H397" i="4"/>
  <c r="O397" i="4" s="1"/>
  <c r="K28" i="8" s="1"/>
  <c r="H389" i="4"/>
  <c r="O389" i="4" s="1"/>
  <c r="H383" i="4"/>
  <c r="O383" i="4" s="1"/>
  <c r="S389" i="4" l="1"/>
  <c r="S395" i="4"/>
  <c r="S403" i="4"/>
  <c r="S399" i="4"/>
  <c r="S427" i="4"/>
  <c r="S407" i="4"/>
  <c r="S428" i="4"/>
  <c r="S398" i="4"/>
  <c r="S394" i="4"/>
  <c r="S414" i="4"/>
  <c r="S384" i="4"/>
  <c r="S410" i="4"/>
  <c r="S397" i="4"/>
  <c r="S405" i="4"/>
  <c r="S411" i="4"/>
  <c r="S401" i="4"/>
  <c r="S429" i="4"/>
  <c r="S417" i="4"/>
  <c r="S388" i="4"/>
  <c r="S408" i="4"/>
  <c r="S412" i="4"/>
  <c r="S424" i="4"/>
  <c r="S386" i="4"/>
  <c r="S430" i="4"/>
  <c r="S415" i="4"/>
  <c r="S413" i="4"/>
  <c r="S421" i="4"/>
  <c r="S409" i="4"/>
  <c r="S385" i="4"/>
  <c r="S423" i="4"/>
  <c r="S416" i="4"/>
  <c r="S396" i="4"/>
  <c r="S404" i="4"/>
  <c r="S392" i="4"/>
  <c r="S420" i="4"/>
  <c r="S383" i="4"/>
  <c r="S425" i="4"/>
  <c r="S393" i="4"/>
  <c r="S419" i="4"/>
  <c r="S390" i="4"/>
  <c r="S426" i="4"/>
  <c r="S406" i="4"/>
  <c r="S422" i="4"/>
  <c r="S402" i="4"/>
  <c r="B335" i="4"/>
  <c r="G335" i="4" s="1"/>
  <c r="F335" i="4"/>
  <c r="J335" i="4"/>
  <c r="K335" i="4"/>
  <c r="L335" i="4"/>
  <c r="Q335" i="4"/>
  <c r="B336" i="4"/>
  <c r="G336" i="4" s="1"/>
  <c r="F336" i="4"/>
  <c r="J336" i="4"/>
  <c r="K336" i="4"/>
  <c r="L336" i="4"/>
  <c r="Q336" i="4"/>
  <c r="B337" i="4"/>
  <c r="G337" i="4" s="1"/>
  <c r="F337" i="4"/>
  <c r="J337" i="4"/>
  <c r="K337" i="4"/>
  <c r="L337" i="4"/>
  <c r="Q337" i="4"/>
  <c r="B338" i="4"/>
  <c r="G338" i="4" s="1"/>
  <c r="F338" i="4"/>
  <c r="J338" i="4"/>
  <c r="K338" i="4"/>
  <c r="L338" i="4"/>
  <c r="Q338" i="4"/>
  <c r="B339" i="4"/>
  <c r="G339" i="4" s="1"/>
  <c r="F339" i="4"/>
  <c r="J339" i="4"/>
  <c r="K339" i="4"/>
  <c r="L339" i="4"/>
  <c r="Q339" i="4"/>
  <c r="B340" i="4"/>
  <c r="G340" i="4" s="1"/>
  <c r="F340" i="4"/>
  <c r="J340" i="4"/>
  <c r="K340" i="4"/>
  <c r="L340" i="4"/>
  <c r="Q340" i="4"/>
  <c r="B341" i="4"/>
  <c r="G341" i="4" s="1"/>
  <c r="H341" i="4" s="1"/>
  <c r="F341" i="4"/>
  <c r="J341" i="4"/>
  <c r="K341" i="4"/>
  <c r="L341" i="4"/>
  <c r="Q341" i="4"/>
  <c r="B342" i="4"/>
  <c r="G342" i="4" s="1"/>
  <c r="F342" i="4"/>
  <c r="J342" i="4"/>
  <c r="K342" i="4"/>
  <c r="L342" i="4"/>
  <c r="Q342" i="4"/>
  <c r="B343" i="4"/>
  <c r="G343" i="4" s="1"/>
  <c r="F343" i="4"/>
  <c r="J343" i="4"/>
  <c r="K343" i="4"/>
  <c r="L343" i="4"/>
  <c r="Q343" i="4"/>
  <c r="B344" i="4"/>
  <c r="G344" i="4" s="1"/>
  <c r="F344" i="4"/>
  <c r="J344" i="4"/>
  <c r="K344" i="4"/>
  <c r="L344" i="4"/>
  <c r="Q344" i="4"/>
  <c r="B345" i="4"/>
  <c r="G345" i="4" s="1"/>
  <c r="F345" i="4"/>
  <c r="J345" i="4"/>
  <c r="K345" i="4"/>
  <c r="L345" i="4"/>
  <c r="Q345" i="4"/>
  <c r="B346" i="4"/>
  <c r="G346" i="4" s="1"/>
  <c r="F346" i="4"/>
  <c r="J346" i="4"/>
  <c r="K346" i="4"/>
  <c r="L346" i="4"/>
  <c r="Q346" i="4"/>
  <c r="B347" i="4"/>
  <c r="G347" i="4" s="1"/>
  <c r="F347" i="4"/>
  <c r="J347" i="4"/>
  <c r="K347" i="4"/>
  <c r="L347" i="4"/>
  <c r="Q347" i="4"/>
  <c r="B348" i="4"/>
  <c r="G348" i="4" s="1"/>
  <c r="F348" i="4"/>
  <c r="J348" i="4"/>
  <c r="K348" i="4"/>
  <c r="L348" i="4"/>
  <c r="Q348" i="4"/>
  <c r="B349" i="4"/>
  <c r="G349" i="4" s="1"/>
  <c r="F349" i="4"/>
  <c r="J349" i="4"/>
  <c r="K349" i="4"/>
  <c r="L349" i="4"/>
  <c r="Q349" i="4"/>
  <c r="B350" i="4"/>
  <c r="G350" i="4" s="1"/>
  <c r="F350" i="4"/>
  <c r="J350" i="4"/>
  <c r="K350" i="4"/>
  <c r="L350" i="4"/>
  <c r="Q350" i="4"/>
  <c r="B351" i="4"/>
  <c r="G351" i="4" s="1"/>
  <c r="H351" i="4" s="1"/>
  <c r="F351" i="4"/>
  <c r="J351" i="4"/>
  <c r="K351" i="4"/>
  <c r="L351" i="4"/>
  <c r="Q351" i="4"/>
  <c r="B352" i="4"/>
  <c r="G352" i="4" s="1"/>
  <c r="F352" i="4"/>
  <c r="J352" i="4"/>
  <c r="K352" i="4"/>
  <c r="L352" i="4"/>
  <c r="Q352" i="4"/>
  <c r="B353" i="4"/>
  <c r="G353" i="4" s="1"/>
  <c r="F353" i="4"/>
  <c r="J353" i="4"/>
  <c r="K353" i="4"/>
  <c r="L353" i="4"/>
  <c r="Q353" i="4"/>
  <c r="B354" i="4"/>
  <c r="G354" i="4" s="1"/>
  <c r="F354" i="4"/>
  <c r="J354" i="4"/>
  <c r="K354" i="4"/>
  <c r="L354" i="4"/>
  <c r="Q354" i="4"/>
  <c r="B355" i="4"/>
  <c r="G355" i="4" s="1"/>
  <c r="F355" i="4"/>
  <c r="J355" i="4"/>
  <c r="K355" i="4"/>
  <c r="L355" i="4"/>
  <c r="Q355" i="4"/>
  <c r="B356" i="4"/>
  <c r="G356" i="4" s="1"/>
  <c r="F356" i="4"/>
  <c r="J356" i="4"/>
  <c r="K356" i="4"/>
  <c r="L356" i="4"/>
  <c r="Q356" i="4"/>
  <c r="B357" i="4"/>
  <c r="G357" i="4" s="1"/>
  <c r="H357" i="4" s="1"/>
  <c r="F357" i="4"/>
  <c r="J357" i="4"/>
  <c r="K357" i="4"/>
  <c r="L357" i="4"/>
  <c r="Q357" i="4"/>
  <c r="B358" i="4"/>
  <c r="G358" i="4" s="1"/>
  <c r="F358" i="4"/>
  <c r="J358" i="4"/>
  <c r="K358" i="4"/>
  <c r="L358" i="4"/>
  <c r="Q358" i="4"/>
  <c r="B359" i="4"/>
  <c r="G359" i="4" s="1"/>
  <c r="H359" i="4" s="1"/>
  <c r="F359" i="4"/>
  <c r="J359" i="4"/>
  <c r="K359" i="4"/>
  <c r="L359" i="4"/>
  <c r="Q359" i="4"/>
  <c r="B360" i="4"/>
  <c r="G360" i="4" s="1"/>
  <c r="F360" i="4"/>
  <c r="J360" i="4"/>
  <c r="K360" i="4"/>
  <c r="L360" i="4"/>
  <c r="Q360" i="4"/>
  <c r="B361" i="4"/>
  <c r="G361" i="4" s="1"/>
  <c r="F361" i="4"/>
  <c r="J361" i="4"/>
  <c r="K361" i="4"/>
  <c r="L361" i="4"/>
  <c r="Q361" i="4"/>
  <c r="B362" i="4"/>
  <c r="G362" i="4" s="1"/>
  <c r="F362" i="4"/>
  <c r="J362" i="4"/>
  <c r="K362" i="4"/>
  <c r="L362" i="4"/>
  <c r="Q362" i="4"/>
  <c r="B363" i="4"/>
  <c r="G363" i="4" s="1"/>
  <c r="F363" i="4"/>
  <c r="J363" i="4"/>
  <c r="K363" i="4"/>
  <c r="L363" i="4"/>
  <c r="Q363" i="4"/>
  <c r="B364" i="4"/>
  <c r="G364" i="4" s="1"/>
  <c r="F364" i="4"/>
  <c r="J364" i="4"/>
  <c r="K364" i="4"/>
  <c r="L364" i="4"/>
  <c r="Q364" i="4"/>
  <c r="B365" i="4"/>
  <c r="G365" i="4" s="1"/>
  <c r="F365" i="4"/>
  <c r="J365" i="4"/>
  <c r="K365" i="4"/>
  <c r="L365" i="4"/>
  <c r="Q365" i="4"/>
  <c r="B366" i="4"/>
  <c r="G366" i="4" s="1"/>
  <c r="F366" i="4"/>
  <c r="J366" i="4"/>
  <c r="K366" i="4"/>
  <c r="L366" i="4"/>
  <c r="Q366" i="4"/>
  <c r="B367" i="4"/>
  <c r="G367" i="4" s="1"/>
  <c r="F367" i="4"/>
  <c r="J367" i="4"/>
  <c r="K367" i="4"/>
  <c r="L367" i="4"/>
  <c r="Q367" i="4"/>
  <c r="B368" i="4"/>
  <c r="G368" i="4" s="1"/>
  <c r="F368" i="4"/>
  <c r="J368" i="4"/>
  <c r="K368" i="4"/>
  <c r="L368" i="4"/>
  <c r="Q368" i="4"/>
  <c r="B369" i="4"/>
  <c r="G369" i="4" s="1"/>
  <c r="F369" i="4"/>
  <c r="J369" i="4"/>
  <c r="K369" i="4"/>
  <c r="L369" i="4"/>
  <c r="Q369" i="4"/>
  <c r="B370" i="4"/>
  <c r="G370" i="4" s="1"/>
  <c r="F370" i="4"/>
  <c r="J370" i="4"/>
  <c r="K370" i="4"/>
  <c r="L370" i="4"/>
  <c r="Q370" i="4"/>
  <c r="B371" i="4"/>
  <c r="G371" i="4" s="1"/>
  <c r="H371" i="4" s="1"/>
  <c r="F371" i="4"/>
  <c r="J371" i="4"/>
  <c r="K371" i="4"/>
  <c r="L371" i="4"/>
  <c r="Q371" i="4"/>
  <c r="B372" i="4"/>
  <c r="G372" i="4" s="1"/>
  <c r="F372" i="4"/>
  <c r="J372" i="4"/>
  <c r="K372" i="4"/>
  <c r="L372" i="4"/>
  <c r="Q372" i="4"/>
  <c r="B373" i="4"/>
  <c r="G373" i="4" s="1"/>
  <c r="F373" i="4"/>
  <c r="J373" i="4"/>
  <c r="K373" i="4"/>
  <c r="L373" i="4"/>
  <c r="Q373" i="4"/>
  <c r="B374" i="4"/>
  <c r="G374" i="4" s="1"/>
  <c r="F374" i="4"/>
  <c r="J374" i="4"/>
  <c r="K374" i="4"/>
  <c r="L374" i="4"/>
  <c r="Q374" i="4"/>
  <c r="B375" i="4"/>
  <c r="G375" i="4" s="1"/>
  <c r="F375" i="4"/>
  <c r="J375" i="4"/>
  <c r="K375" i="4"/>
  <c r="L375" i="4"/>
  <c r="Q375" i="4"/>
  <c r="B376" i="4"/>
  <c r="G376" i="4" s="1"/>
  <c r="F376" i="4"/>
  <c r="J376" i="4"/>
  <c r="K376" i="4"/>
  <c r="L376" i="4"/>
  <c r="Q376" i="4"/>
  <c r="B377" i="4"/>
  <c r="G377" i="4" s="1"/>
  <c r="F377" i="4"/>
  <c r="J377" i="4"/>
  <c r="K377" i="4"/>
  <c r="L377" i="4"/>
  <c r="Q377" i="4"/>
  <c r="B378" i="4"/>
  <c r="G378" i="4" s="1"/>
  <c r="F378" i="4"/>
  <c r="J378" i="4"/>
  <c r="K378" i="4"/>
  <c r="L378" i="4"/>
  <c r="Q378" i="4"/>
  <c r="B379" i="4"/>
  <c r="G379" i="4" s="1"/>
  <c r="H379" i="4" s="1"/>
  <c r="F379" i="4"/>
  <c r="J379" i="4"/>
  <c r="K379" i="4"/>
  <c r="L379" i="4"/>
  <c r="Q379" i="4"/>
  <c r="B380" i="4"/>
  <c r="G380" i="4" s="1"/>
  <c r="F380" i="4"/>
  <c r="J380" i="4"/>
  <c r="K380" i="4"/>
  <c r="L380" i="4"/>
  <c r="Q380" i="4"/>
  <c r="B381" i="4"/>
  <c r="G381" i="4" s="1"/>
  <c r="F381" i="4"/>
  <c r="J381" i="4"/>
  <c r="K381" i="4"/>
  <c r="L381" i="4"/>
  <c r="Q381" i="4"/>
  <c r="B382" i="4"/>
  <c r="G382" i="4" s="1"/>
  <c r="F382" i="4"/>
  <c r="J382" i="4"/>
  <c r="K382" i="4"/>
  <c r="L382" i="4"/>
  <c r="Q382" i="4"/>
  <c r="H381" i="4" l="1"/>
  <c r="O381" i="4" s="1"/>
  <c r="H353" i="4"/>
  <c r="O353" i="4" s="1"/>
  <c r="H349" i="4"/>
  <c r="O349" i="4" s="1"/>
  <c r="H345" i="4"/>
  <c r="O345" i="4" s="1"/>
  <c r="H337" i="4"/>
  <c r="O337" i="4" s="1"/>
  <c r="H377" i="4"/>
  <c r="O377" i="4" s="1"/>
  <c r="H373" i="4"/>
  <c r="O373" i="4" s="1"/>
  <c r="H369" i="4"/>
  <c r="O369" i="4" s="1"/>
  <c r="H365" i="4"/>
  <c r="O365" i="4" s="1"/>
  <c r="H361" i="4"/>
  <c r="O361" i="4" s="1"/>
  <c r="H367" i="4"/>
  <c r="O367" i="4" s="1"/>
  <c r="H375" i="4"/>
  <c r="O375" i="4" s="1"/>
  <c r="H363" i="4"/>
  <c r="O363" i="4" s="1"/>
  <c r="H355" i="4"/>
  <c r="O355" i="4" s="1"/>
  <c r="H347" i="4"/>
  <c r="O347" i="4" s="1"/>
  <c r="H343" i="4"/>
  <c r="O343" i="4" s="1"/>
  <c r="H339" i="4"/>
  <c r="O339" i="4" s="1"/>
  <c r="O379" i="4"/>
  <c r="S379" i="4" s="1"/>
  <c r="O371" i="4"/>
  <c r="S371" i="4" s="1"/>
  <c r="O359" i="4"/>
  <c r="S359" i="4" s="1"/>
  <c r="O357" i="4"/>
  <c r="S357" i="4" s="1"/>
  <c r="O351" i="4"/>
  <c r="S351" i="4" s="1"/>
  <c r="O341" i="4"/>
  <c r="S341" i="4" s="1"/>
  <c r="H382" i="4"/>
  <c r="O382" i="4" s="1"/>
  <c r="H380" i="4"/>
  <c r="O380" i="4" s="1"/>
  <c r="S380" i="4" s="1"/>
  <c r="H378" i="4"/>
  <c r="O378" i="4" s="1"/>
  <c r="H376" i="4"/>
  <c r="O376" i="4" s="1"/>
  <c r="H374" i="4"/>
  <c r="O374" i="4" s="1"/>
  <c r="H372" i="4"/>
  <c r="O372" i="4" s="1"/>
  <c r="H370" i="4"/>
  <c r="O370" i="4" s="1"/>
  <c r="H366" i="4"/>
  <c r="O366" i="4" s="1"/>
  <c r="H364" i="4"/>
  <c r="O364" i="4" s="1"/>
  <c r="J2" i="8" s="1"/>
  <c r="H362" i="4"/>
  <c r="O362" i="4" s="1"/>
  <c r="H360" i="4"/>
  <c r="O360" i="4" s="1"/>
  <c r="H358" i="4"/>
  <c r="O358" i="4" s="1"/>
  <c r="H356" i="4"/>
  <c r="O356" i="4" s="1"/>
  <c r="H354" i="4"/>
  <c r="O354" i="4" s="1"/>
  <c r="H352" i="4"/>
  <c r="O352" i="4" s="1"/>
  <c r="S352" i="4" s="1"/>
  <c r="H350" i="4"/>
  <c r="O350" i="4" s="1"/>
  <c r="H348" i="4"/>
  <c r="O348" i="4" s="1"/>
  <c r="H346" i="4"/>
  <c r="O346" i="4" s="1"/>
  <c r="H344" i="4"/>
  <c r="O344" i="4" s="1"/>
  <c r="H342" i="4"/>
  <c r="O342" i="4" s="1"/>
  <c r="H340" i="4"/>
  <c r="O340" i="4" s="1"/>
  <c r="S340" i="4" s="1"/>
  <c r="H368" i="4"/>
  <c r="O368" i="4" s="1"/>
  <c r="S368" i="4" s="1"/>
  <c r="H338" i="4"/>
  <c r="O338" i="4" s="1"/>
  <c r="H336" i="4"/>
  <c r="O336" i="4" s="1"/>
  <c r="H335" i="4"/>
  <c r="O335" i="4" s="1"/>
  <c r="B287" i="4"/>
  <c r="G287" i="4" s="1"/>
  <c r="F287" i="4"/>
  <c r="J287" i="4"/>
  <c r="K287" i="4"/>
  <c r="L287" i="4"/>
  <c r="Q287" i="4"/>
  <c r="B288" i="4"/>
  <c r="G288" i="4" s="1"/>
  <c r="F288" i="4"/>
  <c r="J288" i="4"/>
  <c r="K288" i="4"/>
  <c r="L288" i="4"/>
  <c r="Q288" i="4"/>
  <c r="B289" i="4"/>
  <c r="G289" i="4" s="1"/>
  <c r="F289" i="4"/>
  <c r="J289" i="4"/>
  <c r="K289" i="4"/>
  <c r="L289" i="4"/>
  <c r="Q289" i="4"/>
  <c r="B290" i="4"/>
  <c r="G290" i="4" s="1"/>
  <c r="F290" i="4"/>
  <c r="J290" i="4"/>
  <c r="K290" i="4"/>
  <c r="L290" i="4"/>
  <c r="Q290" i="4"/>
  <c r="B291" i="4"/>
  <c r="G291" i="4" s="1"/>
  <c r="F291" i="4"/>
  <c r="J291" i="4"/>
  <c r="K291" i="4"/>
  <c r="L291" i="4"/>
  <c r="Q291" i="4"/>
  <c r="B292" i="4"/>
  <c r="G292" i="4" s="1"/>
  <c r="H292" i="4" s="1"/>
  <c r="F292" i="4"/>
  <c r="J292" i="4"/>
  <c r="K292" i="4"/>
  <c r="L292" i="4"/>
  <c r="Q292" i="4"/>
  <c r="B293" i="4"/>
  <c r="G293" i="4" s="1"/>
  <c r="F293" i="4"/>
  <c r="J293" i="4"/>
  <c r="K293" i="4"/>
  <c r="L293" i="4"/>
  <c r="Q293" i="4"/>
  <c r="B294" i="4"/>
  <c r="G294" i="4" s="1"/>
  <c r="F294" i="4"/>
  <c r="J294" i="4"/>
  <c r="K294" i="4"/>
  <c r="L294" i="4"/>
  <c r="Q294" i="4"/>
  <c r="B295" i="4"/>
  <c r="G295" i="4" s="1"/>
  <c r="F295" i="4"/>
  <c r="J295" i="4"/>
  <c r="K295" i="4"/>
  <c r="L295" i="4"/>
  <c r="Q295" i="4"/>
  <c r="B296" i="4"/>
  <c r="G296" i="4" s="1"/>
  <c r="H296" i="4" s="1"/>
  <c r="F296" i="4"/>
  <c r="J296" i="4"/>
  <c r="K296" i="4"/>
  <c r="L296" i="4"/>
  <c r="Q296" i="4"/>
  <c r="B297" i="4"/>
  <c r="G297" i="4" s="1"/>
  <c r="F297" i="4"/>
  <c r="J297" i="4"/>
  <c r="K297" i="4"/>
  <c r="L297" i="4"/>
  <c r="Q297" i="4"/>
  <c r="B298" i="4"/>
  <c r="G298" i="4" s="1"/>
  <c r="F298" i="4"/>
  <c r="J298" i="4"/>
  <c r="K298" i="4"/>
  <c r="L298" i="4"/>
  <c r="Q298" i="4"/>
  <c r="B299" i="4"/>
  <c r="G299" i="4" s="1"/>
  <c r="F299" i="4"/>
  <c r="J299" i="4"/>
  <c r="K299" i="4"/>
  <c r="L299" i="4"/>
  <c r="Q299" i="4"/>
  <c r="B300" i="4"/>
  <c r="G300" i="4" s="1"/>
  <c r="F300" i="4"/>
  <c r="J300" i="4"/>
  <c r="K300" i="4"/>
  <c r="L300" i="4"/>
  <c r="Q300" i="4"/>
  <c r="B301" i="4"/>
  <c r="G301" i="4" s="1"/>
  <c r="F301" i="4"/>
  <c r="J301" i="4"/>
  <c r="K301" i="4"/>
  <c r="L301" i="4"/>
  <c r="Q301" i="4"/>
  <c r="B302" i="4"/>
  <c r="G302" i="4" s="1"/>
  <c r="F302" i="4"/>
  <c r="J302" i="4"/>
  <c r="K302" i="4"/>
  <c r="L302" i="4"/>
  <c r="Q302" i="4"/>
  <c r="B303" i="4"/>
  <c r="G303" i="4" s="1"/>
  <c r="F303" i="4"/>
  <c r="J303" i="4"/>
  <c r="K303" i="4"/>
  <c r="L303" i="4"/>
  <c r="Q303" i="4"/>
  <c r="B304" i="4"/>
  <c r="G304" i="4" s="1"/>
  <c r="H304" i="4" s="1"/>
  <c r="F304" i="4"/>
  <c r="J304" i="4"/>
  <c r="K304" i="4"/>
  <c r="L304" i="4"/>
  <c r="Q304" i="4"/>
  <c r="B305" i="4"/>
  <c r="G305" i="4" s="1"/>
  <c r="F305" i="4"/>
  <c r="J305" i="4"/>
  <c r="K305" i="4"/>
  <c r="L305" i="4"/>
  <c r="Q305" i="4"/>
  <c r="B306" i="4"/>
  <c r="G306" i="4" s="1"/>
  <c r="F306" i="4"/>
  <c r="J306" i="4"/>
  <c r="K306" i="4"/>
  <c r="L306" i="4"/>
  <c r="Q306" i="4"/>
  <c r="B307" i="4"/>
  <c r="G307" i="4" s="1"/>
  <c r="F307" i="4"/>
  <c r="J307" i="4"/>
  <c r="K307" i="4"/>
  <c r="L307" i="4"/>
  <c r="Q307" i="4"/>
  <c r="B308" i="4"/>
  <c r="G308" i="4" s="1"/>
  <c r="F308" i="4"/>
  <c r="J308" i="4"/>
  <c r="K308" i="4"/>
  <c r="L308" i="4"/>
  <c r="Q308" i="4"/>
  <c r="B309" i="4"/>
  <c r="G309" i="4" s="1"/>
  <c r="F309" i="4"/>
  <c r="J309" i="4"/>
  <c r="K309" i="4"/>
  <c r="L309" i="4"/>
  <c r="Q309" i="4"/>
  <c r="B310" i="4"/>
  <c r="G310" i="4" s="1"/>
  <c r="F310" i="4"/>
  <c r="J310" i="4"/>
  <c r="K310" i="4"/>
  <c r="L310" i="4"/>
  <c r="Q310" i="4"/>
  <c r="B311" i="4"/>
  <c r="G311" i="4" s="1"/>
  <c r="F311" i="4"/>
  <c r="J311" i="4"/>
  <c r="K311" i="4"/>
  <c r="L311" i="4"/>
  <c r="Q311" i="4"/>
  <c r="B312" i="4"/>
  <c r="G312" i="4" s="1"/>
  <c r="H312" i="4" s="1"/>
  <c r="F312" i="4"/>
  <c r="J312" i="4"/>
  <c r="K312" i="4"/>
  <c r="L312" i="4"/>
  <c r="Q312" i="4"/>
  <c r="B313" i="4"/>
  <c r="G313" i="4" s="1"/>
  <c r="F313" i="4"/>
  <c r="J313" i="4"/>
  <c r="K313" i="4"/>
  <c r="L313" i="4"/>
  <c r="Q313" i="4"/>
  <c r="B314" i="4"/>
  <c r="G314" i="4" s="1"/>
  <c r="H314" i="4" s="1"/>
  <c r="F314" i="4"/>
  <c r="J314" i="4"/>
  <c r="K314" i="4"/>
  <c r="L314" i="4"/>
  <c r="Q314" i="4"/>
  <c r="B315" i="4"/>
  <c r="G315" i="4" s="1"/>
  <c r="F315" i="4"/>
  <c r="J315" i="4"/>
  <c r="K315" i="4"/>
  <c r="L315" i="4"/>
  <c r="Q315" i="4"/>
  <c r="B316" i="4"/>
  <c r="G316" i="4" s="1"/>
  <c r="F316" i="4"/>
  <c r="J316" i="4"/>
  <c r="K316" i="4"/>
  <c r="L316" i="4"/>
  <c r="Q316" i="4"/>
  <c r="B317" i="4"/>
  <c r="G317" i="4" s="1"/>
  <c r="F317" i="4"/>
  <c r="J317" i="4"/>
  <c r="K317" i="4"/>
  <c r="L317" i="4"/>
  <c r="Q317" i="4"/>
  <c r="B318" i="4"/>
  <c r="G318" i="4" s="1"/>
  <c r="F318" i="4"/>
  <c r="J318" i="4"/>
  <c r="K318" i="4"/>
  <c r="L318" i="4"/>
  <c r="Q318" i="4"/>
  <c r="B319" i="4"/>
  <c r="G319" i="4" s="1"/>
  <c r="F319" i="4"/>
  <c r="J319" i="4"/>
  <c r="K319" i="4"/>
  <c r="L319" i="4"/>
  <c r="Q319" i="4"/>
  <c r="B320" i="4"/>
  <c r="G320" i="4" s="1"/>
  <c r="F320" i="4"/>
  <c r="J320" i="4"/>
  <c r="K320" i="4"/>
  <c r="L320" i="4"/>
  <c r="Q320" i="4"/>
  <c r="B321" i="4"/>
  <c r="G321" i="4" s="1"/>
  <c r="F321" i="4"/>
  <c r="J321" i="4"/>
  <c r="K321" i="4"/>
  <c r="L321" i="4"/>
  <c r="Q321" i="4"/>
  <c r="B322" i="4"/>
  <c r="G322" i="4" s="1"/>
  <c r="H322" i="4" s="1"/>
  <c r="F322" i="4"/>
  <c r="J322" i="4"/>
  <c r="K322" i="4"/>
  <c r="L322" i="4"/>
  <c r="Q322" i="4"/>
  <c r="B323" i="4"/>
  <c r="G323" i="4" s="1"/>
  <c r="F323" i="4"/>
  <c r="J323" i="4"/>
  <c r="K323" i="4"/>
  <c r="L323" i="4"/>
  <c r="Q323" i="4"/>
  <c r="B324" i="4"/>
  <c r="G324" i="4" s="1"/>
  <c r="F324" i="4"/>
  <c r="J324" i="4"/>
  <c r="K324" i="4"/>
  <c r="L324" i="4"/>
  <c r="Q324" i="4"/>
  <c r="B325" i="4"/>
  <c r="G325" i="4" s="1"/>
  <c r="F325" i="4"/>
  <c r="J325" i="4"/>
  <c r="K325" i="4"/>
  <c r="L325" i="4"/>
  <c r="Q325" i="4"/>
  <c r="B326" i="4"/>
  <c r="G326" i="4" s="1"/>
  <c r="F326" i="4"/>
  <c r="J326" i="4"/>
  <c r="K326" i="4"/>
  <c r="L326" i="4"/>
  <c r="Q326" i="4"/>
  <c r="B327" i="4"/>
  <c r="G327" i="4" s="1"/>
  <c r="F327" i="4"/>
  <c r="J327" i="4"/>
  <c r="K327" i="4"/>
  <c r="L327" i="4"/>
  <c r="Q327" i="4"/>
  <c r="B328" i="4"/>
  <c r="G328" i="4" s="1"/>
  <c r="F328" i="4"/>
  <c r="J328" i="4"/>
  <c r="K328" i="4"/>
  <c r="L328" i="4"/>
  <c r="Q328" i="4"/>
  <c r="B329" i="4"/>
  <c r="G329" i="4" s="1"/>
  <c r="F329" i="4"/>
  <c r="J329" i="4"/>
  <c r="K329" i="4"/>
  <c r="L329" i="4"/>
  <c r="Q329" i="4"/>
  <c r="B330" i="4"/>
  <c r="G330" i="4" s="1"/>
  <c r="F330" i="4"/>
  <c r="J330" i="4"/>
  <c r="K330" i="4"/>
  <c r="L330" i="4"/>
  <c r="Q330" i="4"/>
  <c r="B331" i="4"/>
  <c r="G331" i="4" s="1"/>
  <c r="F331" i="4"/>
  <c r="J331" i="4"/>
  <c r="K331" i="4"/>
  <c r="L331" i="4"/>
  <c r="Q331" i="4"/>
  <c r="B332" i="4"/>
  <c r="G332" i="4" s="1"/>
  <c r="F332" i="4"/>
  <c r="J332" i="4"/>
  <c r="K332" i="4"/>
  <c r="L332" i="4"/>
  <c r="Q332" i="4"/>
  <c r="B333" i="4"/>
  <c r="G333" i="4" s="1"/>
  <c r="F333" i="4"/>
  <c r="J333" i="4"/>
  <c r="K333" i="4"/>
  <c r="L333" i="4"/>
  <c r="Q333" i="4"/>
  <c r="B334" i="4"/>
  <c r="G334" i="4" s="1"/>
  <c r="F334" i="4"/>
  <c r="J334" i="4"/>
  <c r="K334" i="4"/>
  <c r="L334" i="4"/>
  <c r="Q334" i="4"/>
  <c r="S336" i="4" l="1"/>
  <c r="J27" i="8"/>
  <c r="S338" i="4"/>
  <c r="J12" i="8"/>
  <c r="S342" i="4"/>
  <c r="J24" i="8"/>
  <c r="S344" i="4"/>
  <c r="J34" i="8"/>
  <c r="S346" i="4"/>
  <c r="J13" i="8"/>
  <c r="S348" i="4"/>
  <c r="J10" i="8"/>
  <c r="S350" i="4"/>
  <c r="J14" i="8"/>
  <c r="S354" i="4"/>
  <c r="J31" i="8"/>
  <c r="S356" i="4"/>
  <c r="J39" i="8"/>
  <c r="S358" i="4"/>
  <c r="J16" i="8"/>
  <c r="S360" i="4"/>
  <c r="J36" i="8"/>
  <c r="S362" i="4"/>
  <c r="J40" i="8"/>
  <c r="S366" i="4"/>
  <c r="J6" i="8"/>
  <c r="S370" i="4"/>
  <c r="J35" i="8"/>
  <c r="S372" i="4"/>
  <c r="J11" i="8"/>
  <c r="S374" i="4"/>
  <c r="J5" i="8"/>
  <c r="S376" i="4"/>
  <c r="J18" i="8"/>
  <c r="S378" i="4"/>
  <c r="J23" i="8"/>
  <c r="S382" i="4"/>
  <c r="J21" i="8"/>
  <c r="S339" i="4"/>
  <c r="J37" i="8"/>
  <c r="S343" i="4"/>
  <c r="J25" i="8"/>
  <c r="S347" i="4"/>
  <c r="J20" i="8"/>
  <c r="S355" i="4"/>
  <c r="J33" i="8"/>
  <c r="S363" i="4"/>
  <c r="J8" i="8"/>
  <c r="S375" i="4"/>
  <c r="J42" i="8"/>
  <c r="S367" i="4"/>
  <c r="J9" i="8"/>
  <c r="S361" i="4"/>
  <c r="J15" i="8"/>
  <c r="S365" i="4"/>
  <c r="J29" i="8"/>
  <c r="S369" i="4"/>
  <c r="J19" i="8"/>
  <c r="S373" i="4"/>
  <c r="J7" i="8"/>
  <c r="S377" i="4"/>
  <c r="J26" i="8"/>
  <c r="S337" i="4"/>
  <c r="J22" i="8"/>
  <c r="S345" i="4"/>
  <c r="J4" i="8"/>
  <c r="S349" i="4"/>
  <c r="J28" i="8"/>
  <c r="S353" i="4"/>
  <c r="J17" i="8"/>
  <c r="S381" i="4"/>
  <c r="J3" i="8"/>
  <c r="S335" i="4"/>
  <c r="S364" i="4"/>
  <c r="H328" i="4"/>
  <c r="O328" i="4" s="1"/>
  <c r="H316" i="4"/>
  <c r="O316" i="4" s="1"/>
  <c r="H334" i="4"/>
  <c r="H318" i="4"/>
  <c r="O318" i="4" s="1"/>
  <c r="H310" i="4"/>
  <c r="O310" i="4" s="1"/>
  <c r="H306" i="4"/>
  <c r="O306" i="4" s="1"/>
  <c r="H302" i="4"/>
  <c r="O302" i="4" s="1"/>
  <c r="H298" i="4"/>
  <c r="O298" i="4" s="1"/>
  <c r="H332" i="4"/>
  <c r="O332" i="4" s="1"/>
  <c r="H330" i="4"/>
  <c r="O330" i="4" s="1"/>
  <c r="H308" i="4"/>
  <c r="O308" i="4" s="1"/>
  <c r="H288" i="4"/>
  <c r="O288" i="4" s="1"/>
  <c r="H320" i="4"/>
  <c r="O320" i="4" s="1"/>
  <c r="H326" i="4"/>
  <c r="O326" i="4" s="1"/>
  <c r="H324" i="4"/>
  <c r="O324" i="4" s="1"/>
  <c r="H300" i="4"/>
  <c r="O300" i="4" s="1"/>
  <c r="H294" i="4"/>
  <c r="O294" i="4" s="1"/>
  <c r="H290" i="4"/>
  <c r="O290" i="4" s="1"/>
  <c r="O334" i="4"/>
  <c r="O322" i="4"/>
  <c r="S322" i="4" s="1"/>
  <c r="O314" i="4"/>
  <c r="S314" i="4" s="1"/>
  <c r="O312" i="4"/>
  <c r="S312" i="4" s="1"/>
  <c r="O304" i="4"/>
  <c r="S304" i="4" s="1"/>
  <c r="O296" i="4"/>
  <c r="S296" i="4" s="1"/>
  <c r="O292" i="4"/>
  <c r="S292" i="4" s="1"/>
  <c r="H331" i="4"/>
  <c r="O331" i="4" s="1"/>
  <c r="S331" i="4" s="1"/>
  <c r="H327" i="4"/>
  <c r="O327" i="4" s="1"/>
  <c r="S327" i="4" s="1"/>
  <c r="H323" i="4"/>
  <c r="O323" i="4" s="1"/>
  <c r="H319" i="4"/>
  <c r="O319" i="4" s="1"/>
  <c r="H317" i="4"/>
  <c r="O317" i="4" s="1"/>
  <c r="S317" i="4" s="1"/>
  <c r="H313" i="4"/>
  <c r="O313" i="4" s="1"/>
  <c r="H309" i="4"/>
  <c r="O309" i="4" s="1"/>
  <c r="S309" i="4" s="1"/>
  <c r="H307" i="4"/>
  <c r="O307" i="4" s="1"/>
  <c r="H305" i="4"/>
  <c r="O305" i="4" s="1"/>
  <c r="H303" i="4"/>
  <c r="O303" i="4" s="1"/>
  <c r="S303" i="4" s="1"/>
  <c r="H301" i="4"/>
  <c r="O301" i="4" s="1"/>
  <c r="H299" i="4"/>
  <c r="O299" i="4" s="1"/>
  <c r="H295" i="4"/>
  <c r="O295" i="4" s="1"/>
  <c r="H293" i="4"/>
  <c r="O293" i="4" s="1"/>
  <c r="H291" i="4"/>
  <c r="O291" i="4" s="1"/>
  <c r="H289" i="4"/>
  <c r="O289" i="4" s="1"/>
  <c r="H287" i="4"/>
  <c r="O287" i="4" s="1"/>
  <c r="H333" i="4"/>
  <c r="O333" i="4" s="1"/>
  <c r="H329" i="4"/>
  <c r="O329" i="4" s="1"/>
  <c r="H325" i="4"/>
  <c r="O325" i="4" s="1"/>
  <c r="H321" i="4"/>
  <c r="O321" i="4" s="1"/>
  <c r="H315" i="4"/>
  <c r="O315" i="4" s="1"/>
  <c r="H311" i="4"/>
  <c r="O311" i="4" s="1"/>
  <c r="S311" i="4" s="1"/>
  <c r="H297" i="4"/>
  <c r="O297" i="4" s="1"/>
  <c r="Q286" i="4"/>
  <c r="L286" i="4"/>
  <c r="K286" i="4"/>
  <c r="J286" i="4"/>
  <c r="F286" i="4"/>
  <c r="B286" i="4"/>
  <c r="G286" i="4" s="1"/>
  <c r="Q285" i="4"/>
  <c r="L285" i="4"/>
  <c r="K285" i="4"/>
  <c r="J285" i="4"/>
  <c r="F285" i="4"/>
  <c r="B285" i="4"/>
  <c r="G285" i="4" s="1"/>
  <c r="Q284" i="4"/>
  <c r="L284" i="4"/>
  <c r="K284" i="4"/>
  <c r="J284" i="4"/>
  <c r="F284" i="4"/>
  <c r="B284" i="4"/>
  <c r="G284" i="4" s="1"/>
  <c r="Q283" i="4"/>
  <c r="L283" i="4"/>
  <c r="K283" i="4"/>
  <c r="J283" i="4"/>
  <c r="F283" i="4"/>
  <c r="B283" i="4"/>
  <c r="G283" i="4" s="1"/>
  <c r="Q282" i="4"/>
  <c r="L282" i="4"/>
  <c r="K282" i="4"/>
  <c r="J282" i="4"/>
  <c r="F282" i="4"/>
  <c r="B282" i="4"/>
  <c r="G282" i="4" s="1"/>
  <c r="Q281" i="4"/>
  <c r="L281" i="4"/>
  <c r="K281" i="4"/>
  <c r="J281" i="4"/>
  <c r="F281" i="4"/>
  <c r="B281" i="4"/>
  <c r="G281" i="4" s="1"/>
  <c r="Q280" i="4"/>
  <c r="L280" i="4"/>
  <c r="K280" i="4"/>
  <c r="J280" i="4"/>
  <c r="F280" i="4"/>
  <c r="B280" i="4"/>
  <c r="G280" i="4" s="1"/>
  <c r="Q279" i="4"/>
  <c r="L279" i="4"/>
  <c r="K279" i="4"/>
  <c r="J279" i="4"/>
  <c r="F279" i="4"/>
  <c r="B279" i="4"/>
  <c r="G279" i="4" s="1"/>
  <c r="Q278" i="4"/>
  <c r="L278" i="4"/>
  <c r="K278" i="4"/>
  <c r="J278" i="4"/>
  <c r="F278" i="4"/>
  <c r="B278" i="4"/>
  <c r="G278" i="4" s="1"/>
  <c r="Q277" i="4"/>
  <c r="L277" i="4"/>
  <c r="K277" i="4"/>
  <c r="J277" i="4"/>
  <c r="F277" i="4"/>
  <c r="B277" i="4"/>
  <c r="G277" i="4" s="1"/>
  <c r="Q276" i="4"/>
  <c r="L276" i="4"/>
  <c r="K276" i="4"/>
  <c r="J276" i="4"/>
  <c r="F276" i="4"/>
  <c r="B276" i="4"/>
  <c r="G276" i="4" s="1"/>
  <c r="Q275" i="4"/>
  <c r="L275" i="4"/>
  <c r="K275" i="4"/>
  <c r="J275" i="4"/>
  <c r="F275" i="4"/>
  <c r="B275" i="4"/>
  <c r="G275" i="4" s="1"/>
  <c r="Q274" i="4"/>
  <c r="L274" i="4"/>
  <c r="K274" i="4"/>
  <c r="J274" i="4"/>
  <c r="F274" i="4"/>
  <c r="B274" i="4"/>
  <c r="G274" i="4" s="1"/>
  <c r="Q273" i="4"/>
  <c r="L273" i="4"/>
  <c r="K273" i="4"/>
  <c r="J273" i="4"/>
  <c r="F273" i="4"/>
  <c r="B273" i="4"/>
  <c r="G273" i="4" s="1"/>
  <c r="Q272" i="4"/>
  <c r="L272" i="4"/>
  <c r="K272" i="4"/>
  <c r="J272" i="4"/>
  <c r="F272" i="4"/>
  <c r="B272" i="4"/>
  <c r="G272" i="4" s="1"/>
  <c r="Q271" i="4"/>
  <c r="L271" i="4"/>
  <c r="K271" i="4"/>
  <c r="J271" i="4"/>
  <c r="F271" i="4"/>
  <c r="B271" i="4"/>
  <c r="G271" i="4" s="1"/>
  <c r="Q270" i="4"/>
  <c r="L270" i="4"/>
  <c r="K270" i="4"/>
  <c r="J270" i="4"/>
  <c r="F270" i="4"/>
  <c r="B270" i="4"/>
  <c r="G270" i="4" s="1"/>
  <c r="Q269" i="4"/>
  <c r="L269" i="4"/>
  <c r="K269" i="4"/>
  <c r="J269" i="4"/>
  <c r="F269" i="4"/>
  <c r="B269" i="4"/>
  <c r="G269" i="4" s="1"/>
  <c r="Q268" i="4"/>
  <c r="L268" i="4"/>
  <c r="K268" i="4"/>
  <c r="J268" i="4"/>
  <c r="F268" i="4"/>
  <c r="B268" i="4"/>
  <c r="G268" i="4" s="1"/>
  <c r="Q267" i="4"/>
  <c r="L267" i="4"/>
  <c r="K267" i="4"/>
  <c r="J267" i="4"/>
  <c r="F267" i="4"/>
  <c r="B267" i="4"/>
  <c r="G267" i="4" s="1"/>
  <c r="Q266" i="4"/>
  <c r="L266" i="4"/>
  <c r="K266" i="4"/>
  <c r="J266" i="4"/>
  <c r="F266" i="4"/>
  <c r="B266" i="4"/>
  <c r="G266" i="4" s="1"/>
  <c r="Q265" i="4"/>
  <c r="L265" i="4"/>
  <c r="K265" i="4"/>
  <c r="J265" i="4"/>
  <c r="F265" i="4"/>
  <c r="B265" i="4"/>
  <c r="G265" i="4" s="1"/>
  <c r="Q264" i="4"/>
  <c r="L264" i="4"/>
  <c r="K264" i="4"/>
  <c r="J264" i="4"/>
  <c r="F264" i="4"/>
  <c r="B264" i="4"/>
  <c r="G264" i="4" s="1"/>
  <c r="H264" i="4" s="1"/>
  <c r="Q263" i="4"/>
  <c r="L263" i="4"/>
  <c r="K263" i="4"/>
  <c r="J263" i="4"/>
  <c r="F263" i="4"/>
  <c r="B263" i="4"/>
  <c r="G263" i="4" s="1"/>
  <c r="Q262" i="4"/>
  <c r="L262" i="4"/>
  <c r="K262" i="4"/>
  <c r="J262" i="4"/>
  <c r="F262" i="4"/>
  <c r="B262" i="4"/>
  <c r="G262" i="4" s="1"/>
  <c r="Q261" i="4"/>
  <c r="L261" i="4"/>
  <c r="K261" i="4"/>
  <c r="J261" i="4"/>
  <c r="F261" i="4"/>
  <c r="B261" i="4"/>
  <c r="G261" i="4" s="1"/>
  <c r="Q260" i="4"/>
  <c r="L260" i="4"/>
  <c r="K260" i="4"/>
  <c r="J260" i="4"/>
  <c r="F260" i="4"/>
  <c r="B260" i="4"/>
  <c r="G260" i="4" s="1"/>
  <c r="Q259" i="4"/>
  <c r="L259" i="4"/>
  <c r="K259" i="4"/>
  <c r="J259" i="4"/>
  <c r="F259" i="4"/>
  <c r="B259" i="4"/>
  <c r="G259" i="4" s="1"/>
  <c r="Q258" i="4"/>
  <c r="L258" i="4"/>
  <c r="K258" i="4"/>
  <c r="J258" i="4"/>
  <c r="F258" i="4"/>
  <c r="B258" i="4"/>
  <c r="G258" i="4" s="1"/>
  <c r="Q257" i="4"/>
  <c r="L257" i="4"/>
  <c r="K257" i="4"/>
  <c r="J257" i="4"/>
  <c r="F257" i="4"/>
  <c r="B257" i="4"/>
  <c r="G257" i="4" s="1"/>
  <c r="Q256" i="4"/>
  <c r="L256" i="4"/>
  <c r="K256" i="4"/>
  <c r="J256" i="4"/>
  <c r="F256" i="4"/>
  <c r="B256" i="4"/>
  <c r="G256" i="4" s="1"/>
  <c r="Q255" i="4"/>
  <c r="L255" i="4"/>
  <c r="K255" i="4"/>
  <c r="J255" i="4"/>
  <c r="F255" i="4"/>
  <c r="B255" i="4"/>
  <c r="G255" i="4" s="1"/>
  <c r="Q254" i="4"/>
  <c r="L254" i="4"/>
  <c r="K254" i="4"/>
  <c r="J254" i="4"/>
  <c r="F254" i="4"/>
  <c r="B254" i="4"/>
  <c r="G254" i="4" s="1"/>
  <c r="Q253" i="4"/>
  <c r="L253" i="4"/>
  <c r="K253" i="4"/>
  <c r="J253" i="4"/>
  <c r="F253" i="4"/>
  <c r="B253" i="4"/>
  <c r="G253" i="4" s="1"/>
  <c r="Q252" i="4"/>
  <c r="L252" i="4"/>
  <c r="K252" i="4"/>
  <c r="J252" i="4"/>
  <c r="F252" i="4"/>
  <c r="B252" i="4"/>
  <c r="G252" i="4" s="1"/>
  <c r="Q251" i="4"/>
  <c r="L251" i="4"/>
  <c r="K251" i="4"/>
  <c r="J251" i="4"/>
  <c r="F251" i="4"/>
  <c r="B251" i="4"/>
  <c r="G251" i="4" s="1"/>
  <c r="Q250" i="4"/>
  <c r="L250" i="4"/>
  <c r="K250" i="4"/>
  <c r="J250" i="4"/>
  <c r="F250" i="4"/>
  <c r="B250" i="4"/>
  <c r="G250" i="4" s="1"/>
  <c r="Q249" i="4"/>
  <c r="L249" i="4"/>
  <c r="K249" i="4"/>
  <c r="J249" i="4"/>
  <c r="F249" i="4"/>
  <c r="B249" i="4"/>
  <c r="G249" i="4" s="1"/>
  <c r="Q248" i="4"/>
  <c r="L248" i="4"/>
  <c r="K248" i="4"/>
  <c r="J248" i="4"/>
  <c r="F248" i="4"/>
  <c r="B248" i="4"/>
  <c r="G248" i="4" s="1"/>
  <c r="Q247" i="4"/>
  <c r="L247" i="4"/>
  <c r="K247" i="4"/>
  <c r="J247" i="4"/>
  <c r="F247" i="4"/>
  <c r="B247" i="4"/>
  <c r="G247" i="4" s="1"/>
  <c r="Q246" i="4"/>
  <c r="L246" i="4"/>
  <c r="K246" i="4"/>
  <c r="J246" i="4"/>
  <c r="F246" i="4"/>
  <c r="B246" i="4"/>
  <c r="G246" i="4" s="1"/>
  <c r="H246" i="4" s="1"/>
  <c r="Q245" i="4"/>
  <c r="L245" i="4"/>
  <c r="K245" i="4"/>
  <c r="J245" i="4"/>
  <c r="F245" i="4"/>
  <c r="B245" i="4"/>
  <c r="G245" i="4" s="1"/>
  <c r="Q244" i="4"/>
  <c r="L244" i="4"/>
  <c r="K244" i="4"/>
  <c r="J244" i="4"/>
  <c r="F244" i="4"/>
  <c r="B244" i="4"/>
  <c r="G244" i="4" s="1"/>
  <c r="H244" i="4" s="1"/>
  <c r="Q243" i="4"/>
  <c r="L243" i="4"/>
  <c r="K243" i="4"/>
  <c r="J243" i="4"/>
  <c r="F243" i="4"/>
  <c r="B243" i="4"/>
  <c r="G243" i="4" s="1"/>
  <c r="Q242" i="4"/>
  <c r="L242" i="4"/>
  <c r="K242" i="4"/>
  <c r="J242" i="4"/>
  <c r="F242" i="4"/>
  <c r="B242" i="4"/>
  <c r="G242" i="4" s="1"/>
  <c r="Q241" i="4"/>
  <c r="L241" i="4"/>
  <c r="K241" i="4"/>
  <c r="J241" i="4"/>
  <c r="F241" i="4"/>
  <c r="B241" i="4"/>
  <c r="G241" i="4" s="1"/>
  <c r="Q240" i="4"/>
  <c r="L240" i="4"/>
  <c r="K240" i="4"/>
  <c r="J240" i="4"/>
  <c r="F240" i="4"/>
  <c r="B240" i="4"/>
  <c r="G240" i="4" s="1"/>
  <c r="S297" i="4" l="1"/>
  <c r="I4" i="8"/>
  <c r="S315" i="4"/>
  <c r="I8" i="8"/>
  <c r="S321" i="4"/>
  <c r="I19" i="8"/>
  <c r="S325" i="4"/>
  <c r="I7" i="8"/>
  <c r="S329" i="4"/>
  <c r="I26" i="8"/>
  <c r="S333" i="4"/>
  <c r="I3" i="8"/>
  <c r="S289" i="4"/>
  <c r="I22" i="8"/>
  <c r="S291" i="4"/>
  <c r="I37" i="8"/>
  <c r="S293" i="4"/>
  <c r="I43" i="8"/>
  <c r="S295" i="4"/>
  <c r="I25" i="8"/>
  <c r="S299" i="4"/>
  <c r="I20" i="8"/>
  <c r="S301" i="4"/>
  <c r="I28" i="8"/>
  <c r="S305" i="4"/>
  <c r="I17" i="8"/>
  <c r="S307" i="4"/>
  <c r="I33" i="8"/>
  <c r="S313" i="4"/>
  <c r="I15" i="8"/>
  <c r="S319" i="4"/>
  <c r="I9" i="8"/>
  <c r="S323" i="4"/>
  <c r="I30" i="8"/>
  <c r="S334" i="4"/>
  <c r="I21" i="8"/>
  <c r="S290" i="4"/>
  <c r="I12" i="8"/>
  <c r="S294" i="4"/>
  <c r="I24" i="8"/>
  <c r="S300" i="4"/>
  <c r="I10" i="8"/>
  <c r="S324" i="4"/>
  <c r="I11" i="8"/>
  <c r="S326" i="4"/>
  <c r="I5" i="8"/>
  <c r="S320" i="4"/>
  <c r="I38" i="8"/>
  <c r="S288" i="4"/>
  <c r="I27" i="8"/>
  <c r="S308" i="4"/>
  <c r="I39" i="8"/>
  <c r="S330" i="4"/>
  <c r="I23" i="8"/>
  <c r="S332" i="4"/>
  <c r="I41" i="8"/>
  <c r="S298" i="4"/>
  <c r="I13" i="8"/>
  <c r="S302" i="4"/>
  <c r="I14" i="8"/>
  <c r="S306" i="4"/>
  <c r="I31" i="8"/>
  <c r="S310" i="4"/>
  <c r="I16" i="8"/>
  <c r="S318" i="4"/>
  <c r="I6" i="8"/>
  <c r="S316" i="4"/>
  <c r="I2" i="8"/>
  <c r="S328" i="4"/>
  <c r="I18" i="8"/>
  <c r="S287" i="4"/>
  <c r="H242" i="4"/>
  <c r="O242" i="4" s="1"/>
  <c r="H250" i="4"/>
  <c r="O250" i="4" s="1"/>
  <c r="H254" i="4"/>
  <c r="O254" i="4" s="1"/>
  <c r="H262" i="4"/>
  <c r="O262" i="4" s="1"/>
  <c r="H266" i="4"/>
  <c r="O266" i="4" s="1"/>
  <c r="H270" i="4"/>
  <c r="O270" i="4" s="1"/>
  <c r="H274" i="4"/>
  <c r="O274" i="4" s="1"/>
  <c r="H248" i="4"/>
  <c r="O248" i="4" s="1"/>
  <c r="H252" i="4"/>
  <c r="O252" i="4" s="1"/>
  <c r="H256" i="4"/>
  <c r="O256" i="4" s="1"/>
  <c r="H260" i="4"/>
  <c r="O260" i="4" s="1"/>
  <c r="H268" i="4"/>
  <c r="O268" i="4" s="1"/>
  <c r="H284" i="4"/>
  <c r="O284" i="4" s="1"/>
  <c r="H258" i="4"/>
  <c r="O258" i="4" s="1"/>
  <c r="H240" i="4"/>
  <c r="O240" i="4" s="1"/>
  <c r="H278" i="4"/>
  <c r="O278" i="4" s="1"/>
  <c r="H276" i="4"/>
  <c r="O276" i="4" s="1"/>
  <c r="S276" i="4" s="1"/>
  <c r="H280" i="4"/>
  <c r="O280" i="4" s="1"/>
  <c r="H272" i="4"/>
  <c r="O272" i="4" s="1"/>
  <c r="H286" i="4"/>
  <c r="O286" i="4" s="1"/>
  <c r="H282" i="4"/>
  <c r="O282" i="4" s="1"/>
  <c r="O244" i="4"/>
  <c r="S244" i="4" s="1"/>
  <c r="O246" i="4"/>
  <c r="S246" i="4" s="1"/>
  <c r="O264" i="4"/>
  <c r="S264" i="4" s="1"/>
  <c r="H243" i="4"/>
  <c r="O243" i="4" s="1"/>
  <c r="H249" i="4"/>
  <c r="O249" i="4" s="1"/>
  <c r="H255" i="4"/>
  <c r="O255" i="4" s="1"/>
  <c r="S255" i="4" s="1"/>
  <c r="H261" i="4"/>
  <c r="O261" i="4" s="1"/>
  <c r="H267" i="4"/>
  <c r="O267" i="4" s="1"/>
  <c r="S267" i="4" s="1"/>
  <c r="H285" i="4"/>
  <c r="O285" i="4" s="1"/>
  <c r="H279" i="4"/>
  <c r="O279" i="4" s="1"/>
  <c r="S279" i="4" s="1"/>
  <c r="H277" i="4"/>
  <c r="O277" i="4" s="1"/>
  <c r="H241" i="4"/>
  <c r="O241" i="4" s="1"/>
  <c r="H247" i="4"/>
  <c r="O247" i="4" s="1"/>
  <c r="H253" i="4"/>
  <c r="O253" i="4" s="1"/>
  <c r="S253" i="4" s="1"/>
  <c r="H259" i="4"/>
  <c r="O259" i="4" s="1"/>
  <c r="H265" i="4"/>
  <c r="O265" i="4" s="1"/>
  <c r="H269" i="4"/>
  <c r="O269" i="4" s="1"/>
  <c r="H283" i="4"/>
  <c r="O283" i="4" s="1"/>
  <c r="S283" i="4" s="1"/>
  <c r="H273" i="4"/>
  <c r="O273" i="4" s="1"/>
  <c r="H275" i="4"/>
  <c r="O275" i="4" s="1"/>
  <c r="H245" i="4"/>
  <c r="O245" i="4" s="1"/>
  <c r="H251" i="4"/>
  <c r="O251" i="4" s="1"/>
  <c r="S251" i="4" s="1"/>
  <c r="H257" i="4"/>
  <c r="O257" i="4" s="1"/>
  <c r="H263" i="4"/>
  <c r="O263" i="4" s="1"/>
  <c r="S263" i="4" s="1"/>
  <c r="H271" i="4"/>
  <c r="O271" i="4" s="1"/>
  <c r="H281" i="4"/>
  <c r="O281" i="4" s="1"/>
  <c r="Q239" i="4"/>
  <c r="L239" i="4"/>
  <c r="K239" i="4"/>
  <c r="J239" i="4"/>
  <c r="F239" i="4"/>
  <c r="B239" i="4"/>
  <c r="G239" i="4" s="1"/>
  <c r="Q238" i="4"/>
  <c r="L238" i="4"/>
  <c r="K238" i="4"/>
  <c r="J238" i="4"/>
  <c r="F238" i="4"/>
  <c r="B238" i="4"/>
  <c r="G238" i="4" s="1"/>
  <c r="Q237" i="4"/>
  <c r="L237" i="4"/>
  <c r="K237" i="4"/>
  <c r="J237" i="4"/>
  <c r="F237" i="4"/>
  <c r="B237" i="4"/>
  <c r="G237" i="4" s="1"/>
  <c r="Q236" i="4"/>
  <c r="L236" i="4"/>
  <c r="K236" i="4"/>
  <c r="J236" i="4"/>
  <c r="F236" i="4"/>
  <c r="B236" i="4"/>
  <c r="G236" i="4" s="1"/>
  <c r="Q235" i="4"/>
  <c r="L235" i="4"/>
  <c r="K235" i="4"/>
  <c r="J235" i="4"/>
  <c r="F235" i="4"/>
  <c r="B235" i="4"/>
  <c r="G235" i="4" s="1"/>
  <c r="H235" i="4" s="1"/>
  <c r="Q234" i="4"/>
  <c r="L234" i="4"/>
  <c r="K234" i="4"/>
  <c r="J234" i="4"/>
  <c r="F234" i="4"/>
  <c r="B234" i="4"/>
  <c r="G234" i="4" s="1"/>
  <c r="Q233" i="4"/>
  <c r="L233" i="4"/>
  <c r="K233" i="4"/>
  <c r="J233" i="4"/>
  <c r="F233" i="4"/>
  <c r="B233" i="4"/>
  <c r="G233" i="4" s="1"/>
  <c r="Q232" i="4"/>
  <c r="L232" i="4"/>
  <c r="K232" i="4"/>
  <c r="J232" i="4"/>
  <c r="F232" i="4"/>
  <c r="B232" i="4"/>
  <c r="G232" i="4" s="1"/>
  <c r="Q231" i="4"/>
  <c r="L231" i="4"/>
  <c r="K231" i="4"/>
  <c r="J231" i="4"/>
  <c r="F231" i="4"/>
  <c r="B231" i="4"/>
  <c r="G231" i="4" s="1"/>
  <c r="H231" i="4" s="1"/>
  <c r="Q230" i="4"/>
  <c r="L230" i="4"/>
  <c r="K230" i="4"/>
  <c r="J230" i="4"/>
  <c r="F230" i="4"/>
  <c r="B230" i="4"/>
  <c r="G230" i="4" s="1"/>
  <c r="Q229" i="4"/>
  <c r="L229" i="4"/>
  <c r="K229" i="4"/>
  <c r="J229" i="4"/>
  <c r="F229" i="4"/>
  <c r="B229" i="4"/>
  <c r="G229" i="4" s="1"/>
  <c r="Q228" i="4"/>
  <c r="L228" i="4"/>
  <c r="K228" i="4"/>
  <c r="J228" i="4"/>
  <c r="F228" i="4"/>
  <c r="B228" i="4"/>
  <c r="G228" i="4" s="1"/>
  <c r="Q227" i="4"/>
  <c r="L227" i="4"/>
  <c r="K227" i="4"/>
  <c r="J227" i="4"/>
  <c r="F227" i="4"/>
  <c r="B227" i="4"/>
  <c r="G227" i="4" s="1"/>
  <c r="Q226" i="4"/>
  <c r="L226" i="4"/>
  <c r="K226" i="4"/>
  <c r="J226" i="4"/>
  <c r="F226" i="4"/>
  <c r="B226" i="4"/>
  <c r="G226" i="4" s="1"/>
  <c r="Q225" i="4"/>
  <c r="L225" i="4"/>
  <c r="K225" i="4"/>
  <c r="J225" i="4"/>
  <c r="F225" i="4"/>
  <c r="B225" i="4"/>
  <c r="G225" i="4" s="1"/>
  <c r="Q224" i="4"/>
  <c r="L224" i="4"/>
  <c r="K224" i="4"/>
  <c r="J224" i="4"/>
  <c r="F224" i="4"/>
  <c r="B224" i="4"/>
  <c r="G224" i="4" s="1"/>
  <c r="Q223" i="4"/>
  <c r="L223" i="4"/>
  <c r="K223" i="4"/>
  <c r="J223" i="4"/>
  <c r="F223" i="4"/>
  <c r="B223" i="4"/>
  <c r="G223" i="4" s="1"/>
  <c r="Q222" i="4"/>
  <c r="L222" i="4"/>
  <c r="K222" i="4"/>
  <c r="J222" i="4"/>
  <c r="F222" i="4"/>
  <c r="B222" i="4"/>
  <c r="G222" i="4" s="1"/>
  <c r="Q221" i="4"/>
  <c r="L221" i="4"/>
  <c r="K221" i="4"/>
  <c r="J221" i="4"/>
  <c r="F221" i="4"/>
  <c r="B221" i="4"/>
  <c r="G221" i="4" s="1"/>
  <c r="Q220" i="4"/>
  <c r="L220" i="4"/>
  <c r="K220" i="4"/>
  <c r="J220" i="4"/>
  <c r="F220" i="4"/>
  <c r="B220" i="4"/>
  <c r="G220" i="4" s="1"/>
  <c r="Q219" i="4"/>
  <c r="L219" i="4"/>
  <c r="K219" i="4"/>
  <c r="J219" i="4"/>
  <c r="F219" i="4"/>
  <c r="B219" i="4"/>
  <c r="G219" i="4" s="1"/>
  <c r="Q218" i="4"/>
  <c r="L218" i="4"/>
  <c r="K218" i="4"/>
  <c r="J218" i="4"/>
  <c r="F218" i="4"/>
  <c r="B218" i="4"/>
  <c r="G218" i="4" s="1"/>
  <c r="Q217" i="4"/>
  <c r="L217" i="4"/>
  <c r="K217" i="4"/>
  <c r="J217" i="4"/>
  <c r="F217" i="4"/>
  <c r="B217" i="4"/>
  <c r="G217" i="4" s="1"/>
  <c r="Q216" i="4"/>
  <c r="L216" i="4"/>
  <c r="K216" i="4"/>
  <c r="J216" i="4"/>
  <c r="F216" i="4"/>
  <c r="B216" i="4"/>
  <c r="G216" i="4" s="1"/>
  <c r="Q215" i="4"/>
  <c r="L215" i="4"/>
  <c r="K215" i="4"/>
  <c r="J215" i="4"/>
  <c r="F215" i="4"/>
  <c r="B215" i="4"/>
  <c r="G215" i="4" s="1"/>
  <c r="Q214" i="4"/>
  <c r="L214" i="4"/>
  <c r="K214" i="4"/>
  <c r="J214" i="4"/>
  <c r="F214" i="4"/>
  <c r="B214" i="4"/>
  <c r="G214" i="4" s="1"/>
  <c r="Q213" i="4"/>
  <c r="L213" i="4"/>
  <c r="K213" i="4"/>
  <c r="J213" i="4"/>
  <c r="F213" i="4"/>
  <c r="B213" i="4"/>
  <c r="G213" i="4" s="1"/>
  <c r="Q212" i="4"/>
  <c r="L212" i="4"/>
  <c r="K212" i="4"/>
  <c r="J212" i="4"/>
  <c r="F212" i="4"/>
  <c r="B212" i="4"/>
  <c r="G212" i="4" s="1"/>
  <c r="Q211" i="4"/>
  <c r="L211" i="4"/>
  <c r="K211" i="4"/>
  <c r="J211" i="4"/>
  <c r="F211" i="4"/>
  <c r="B211" i="4"/>
  <c r="G211" i="4" s="1"/>
  <c r="Q210" i="4"/>
  <c r="L210" i="4"/>
  <c r="K210" i="4"/>
  <c r="J210" i="4"/>
  <c r="F210" i="4"/>
  <c r="B210" i="4"/>
  <c r="G210" i="4" s="1"/>
  <c r="Q209" i="4"/>
  <c r="L209" i="4"/>
  <c r="K209" i="4"/>
  <c r="J209" i="4"/>
  <c r="F209" i="4"/>
  <c r="B209" i="4"/>
  <c r="G209" i="4" s="1"/>
  <c r="Q208" i="4"/>
  <c r="L208" i="4"/>
  <c r="K208" i="4"/>
  <c r="J208" i="4"/>
  <c r="F208" i="4"/>
  <c r="B208" i="4"/>
  <c r="G208" i="4" s="1"/>
  <c r="Q207" i="4"/>
  <c r="L207" i="4"/>
  <c r="K207" i="4"/>
  <c r="J207" i="4"/>
  <c r="F207" i="4"/>
  <c r="B207" i="4"/>
  <c r="G207" i="4" s="1"/>
  <c r="H207" i="4" s="1"/>
  <c r="Q206" i="4"/>
  <c r="L206" i="4"/>
  <c r="K206" i="4"/>
  <c r="J206" i="4"/>
  <c r="F206" i="4"/>
  <c r="B206" i="4"/>
  <c r="G206" i="4" s="1"/>
  <c r="Q205" i="4"/>
  <c r="L205" i="4"/>
  <c r="K205" i="4"/>
  <c r="J205" i="4"/>
  <c r="F205" i="4"/>
  <c r="B205" i="4"/>
  <c r="G205" i="4" s="1"/>
  <c r="Q204" i="4"/>
  <c r="L204" i="4"/>
  <c r="K204" i="4"/>
  <c r="J204" i="4"/>
  <c r="F204" i="4"/>
  <c r="B204" i="4"/>
  <c r="G204" i="4" s="1"/>
  <c r="Q203" i="4"/>
  <c r="L203" i="4"/>
  <c r="K203" i="4"/>
  <c r="J203" i="4"/>
  <c r="F203" i="4"/>
  <c r="B203" i="4"/>
  <c r="G203" i="4" s="1"/>
  <c r="Q202" i="4"/>
  <c r="L202" i="4"/>
  <c r="K202" i="4"/>
  <c r="J202" i="4"/>
  <c r="F202" i="4"/>
  <c r="B202" i="4"/>
  <c r="G202" i="4" s="1"/>
  <c r="Q201" i="4"/>
  <c r="L201" i="4"/>
  <c r="K201" i="4"/>
  <c r="J201" i="4"/>
  <c r="F201" i="4"/>
  <c r="B201" i="4"/>
  <c r="G201" i="4" s="1"/>
  <c r="Q200" i="4"/>
  <c r="L200" i="4"/>
  <c r="K200" i="4"/>
  <c r="J200" i="4"/>
  <c r="F200" i="4"/>
  <c r="B200" i="4"/>
  <c r="G200" i="4" s="1"/>
  <c r="Q199" i="4"/>
  <c r="L199" i="4"/>
  <c r="K199" i="4"/>
  <c r="J199" i="4"/>
  <c r="F199" i="4"/>
  <c r="B199" i="4"/>
  <c r="G199" i="4" s="1"/>
  <c r="Q198" i="4"/>
  <c r="L198" i="4"/>
  <c r="K198" i="4"/>
  <c r="J198" i="4"/>
  <c r="F198" i="4"/>
  <c r="B198" i="4"/>
  <c r="G198" i="4" s="1"/>
  <c r="Q197" i="4"/>
  <c r="L197" i="4"/>
  <c r="K197" i="4"/>
  <c r="J197" i="4"/>
  <c r="F197" i="4"/>
  <c r="B197" i="4"/>
  <c r="G197" i="4" s="1"/>
  <c r="Q196" i="4"/>
  <c r="L196" i="4"/>
  <c r="K196" i="4"/>
  <c r="J196" i="4"/>
  <c r="F196" i="4"/>
  <c r="B196" i="4"/>
  <c r="G196" i="4" s="1"/>
  <c r="Q195" i="4"/>
  <c r="L195" i="4"/>
  <c r="K195" i="4"/>
  <c r="J195" i="4"/>
  <c r="F195" i="4"/>
  <c r="B195" i="4"/>
  <c r="G195" i="4" s="1"/>
  <c r="Q194" i="4"/>
  <c r="L194" i="4"/>
  <c r="K194" i="4"/>
  <c r="J194" i="4"/>
  <c r="F194" i="4"/>
  <c r="B194" i="4"/>
  <c r="G194" i="4" s="1"/>
  <c r="Q193" i="4"/>
  <c r="L193" i="4"/>
  <c r="K193" i="4"/>
  <c r="J193" i="4"/>
  <c r="F193" i="4"/>
  <c r="B193" i="4"/>
  <c r="G193" i="4" s="1"/>
  <c r="Q192" i="4"/>
  <c r="L192" i="4"/>
  <c r="K192" i="4"/>
  <c r="J192" i="4"/>
  <c r="F192" i="4"/>
  <c r="B192" i="4"/>
  <c r="G192" i="4" s="1"/>
  <c r="S281" i="4" l="1"/>
  <c r="H26" i="8"/>
  <c r="S271" i="4"/>
  <c r="H9" i="8"/>
  <c r="S257" i="4"/>
  <c r="H17" i="8"/>
  <c r="S245" i="4"/>
  <c r="H43" i="8"/>
  <c r="S275" i="4"/>
  <c r="H30" i="8"/>
  <c r="S273" i="4"/>
  <c r="H19" i="8"/>
  <c r="S269" i="4"/>
  <c r="H29" i="8"/>
  <c r="S265" i="4"/>
  <c r="H15" i="8"/>
  <c r="S259" i="4"/>
  <c r="H33" i="8"/>
  <c r="S247" i="4"/>
  <c r="H25" i="8"/>
  <c r="S241" i="4"/>
  <c r="H22" i="8"/>
  <c r="S277" i="4"/>
  <c r="H7" i="8"/>
  <c r="S285" i="4"/>
  <c r="H3" i="8"/>
  <c r="S261" i="4"/>
  <c r="H32" i="8"/>
  <c r="S249" i="4"/>
  <c r="H4" i="8"/>
  <c r="S243" i="4"/>
  <c r="H37" i="8"/>
  <c r="S282" i="4"/>
  <c r="H23" i="8"/>
  <c r="S286" i="4"/>
  <c r="H21" i="8"/>
  <c r="S272" i="4"/>
  <c r="H38" i="8"/>
  <c r="S280" i="4"/>
  <c r="H18" i="8"/>
  <c r="S278" i="4"/>
  <c r="H5" i="8"/>
  <c r="S240" i="4"/>
  <c r="H27" i="8"/>
  <c r="S258" i="4"/>
  <c r="H31" i="8"/>
  <c r="S284" i="4"/>
  <c r="H41" i="8"/>
  <c r="S268" i="4"/>
  <c r="H2" i="8"/>
  <c r="S260" i="4"/>
  <c r="H39" i="8"/>
  <c r="S256" i="4"/>
  <c r="H44" i="8"/>
  <c r="S252" i="4"/>
  <c r="H10" i="8"/>
  <c r="S248" i="4"/>
  <c r="H34" i="8"/>
  <c r="S274" i="4"/>
  <c r="H35" i="8"/>
  <c r="S270" i="4"/>
  <c r="H6" i="8"/>
  <c r="S266" i="4"/>
  <c r="H40" i="8"/>
  <c r="S262" i="4"/>
  <c r="H16" i="8"/>
  <c r="S254" i="4"/>
  <c r="H14" i="8"/>
  <c r="S250" i="4"/>
  <c r="H13" i="8"/>
  <c r="S242" i="4"/>
  <c r="H12" i="8"/>
  <c r="H215" i="4"/>
  <c r="O215" i="4" s="1"/>
  <c r="H197" i="4"/>
  <c r="O197" i="4" s="1"/>
  <c r="H229" i="4"/>
  <c r="O229" i="4" s="1"/>
  <c r="H219" i="4"/>
  <c r="O219" i="4" s="1"/>
  <c r="H227" i="4"/>
  <c r="O227" i="4" s="1"/>
  <c r="H213" i="4"/>
  <c r="O213" i="4" s="1"/>
  <c r="H209" i="4"/>
  <c r="O209" i="4" s="1"/>
  <c r="H205" i="4"/>
  <c r="O205" i="4" s="1"/>
  <c r="H203" i="4"/>
  <c r="O203" i="4" s="1"/>
  <c r="H199" i="4"/>
  <c r="O199" i="4" s="1"/>
  <c r="H195" i="4"/>
  <c r="O195" i="4" s="1"/>
  <c r="S195" i="4" s="1"/>
  <c r="H217" i="4"/>
  <c r="O217" i="4" s="1"/>
  <c r="H225" i="4"/>
  <c r="O225" i="4" s="1"/>
  <c r="O231" i="4"/>
  <c r="S231" i="4" s="1"/>
  <c r="H223" i="4"/>
  <c r="O223" i="4" s="1"/>
  <c r="H193" i="4"/>
  <c r="O193" i="4" s="1"/>
  <c r="H201" i="4"/>
  <c r="O201" i="4" s="1"/>
  <c r="H211" i="4"/>
  <c r="O211" i="4" s="1"/>
  <c r="H221" i="4"/>
  <c r="O221" i="4" s="1"/>
  <c r="H233" i="4"/>
  <c r="O233" i="4" s="1"/>
  <c r="O235" i="4"/>
  <c r="S235" i="4" s="1"/>
  <c r="O207" i="4"/>
  <c r="S207" i="4" s="1"/>
  <c r="H200" i="4"/>
  <c r="O200" i="4" s="1"/>
  <c r="H208" i="4"/>
  <c r="O208" i="4" s="1"/>
  <c r="S208" i="4" s="1"/>
  <c r="H218" i="4"/>
  <c r="O218" i="4" s="1"/>
  <c r="H226" i="4"/>
  <c r="O226" i="4" s="1"/>
  <c r="H228" i="4"/>
  <c r="O228" i="4" s="1"/>
  <c r="H194" i="4"/>
  <c r="O194" i="4" s="1"/>
  <c r="H202" i="4"/>
  <c r="O202" i="4" s="1"/>
  <c r="H192" i="4"/>
  <c r="O192" i="4" s="1"/>
  <c r="H198" i="4"/>
  <c r="O198" i="4" s="1"/>
  <c r="S198" i="4" s="1"/>
  <c r="H206" i="4"/>
  <c r="O206" i="4" s="1"/>
  <c r="H196" i="4"/>
  <c r="O196" i="4" s="1"/>
  <c r="S196" i="4" s="1"/>
  <c r="H204" i="4"/>
  <c r="O204" i="4" s="1"/>
  <c r="H214" i="4"/>
  <c r="O214" i="4" s="1"/>
  <c r="H216" i="4"/>
  <c r="O216" i="4" s="1"/>
  <c r="S216" i="4" s="1"/>
  <c r="H224" i="4"/>
  <c r="O224" i="4" s="1"/>
  <c r="H238" i="4"/>
  <c r="O238" i="4" s="1"/>
  <c r="H212" i="4"/>
  <c r="O212" i="4" s="1"/>
  <c r="S212" i="4" s="1"/>
  <c r="H222" i="4"/>
  <c r="O222" i="4" s="1"/>
  <c r="H234" i="4"/>
  <c r="O234" i="4" s="1"/>
  <c r="H236" i="4"/>
  <c r="O236" i="4" s="1"/>
  <c r="H210" i="4"/>
  <c r="O210" i="4" s="1"/>
  <c r="H220" i="4"/>
  <c r="O220" i="4" s="1"/>
  <c r="H230" i="4"/>
  <c r="O230" i="4" s="1"/>
  <c r="H232" i="4"/>
  <c r="O232" i="4" s="1"/>
  <c r="S232" i="4" s="1"/>
  <c r="H239" i="4"/>
  <c r="O239" i="4" s="1"/>
  <c r="H237" i="4"/>
  <c r="O237" i="4" s="1"/>
  <c r="F151" i="4"/>
  <c r="S237" i="4" l="1"/>
  <c r="G3" i="8"/>
  <c r="S230" i="4"/>
  <c r="G5" i="8"/>
  <c r="S220" i="4"/>
  <c r="G2" i="8"/>
  <c r="S210" i="4"/>
  <c r="G31" i="8"/>
  <c r="S236" i="4"/>
  <c r="G41" i="8"/>
  <c r="S234" i="4"/>
  <c r="G23" i="8"/>
  <c r="S222" i="4"/>
  <c r="G6" i="8"/>
  <c r="S238" i="4"/>
  <c r="G21" i="8"/>
  <c r="S224" i="4"/>
  <c r="G38" i="8"/>
  <c r="S214" i="4"/>
  <c r="G16" i="8"/>
  <c r="S204" i="4"/>
  <c r="G10" i="8"/>
  <c r="S206" i="4"/>
  <c r="G14" i="8"/>
  <c r="S192" i="4"/>
  <c r="G27" i="8"/>
  <c r="S202" i="4"/>
  <c r="G13" i="8"/>
  <c r="S194" i="4"/>
  <c r="G12" i="8"/>
  <c r="S228" i="4"/>
  <c r="G11" i="8"/>
  <c r="S226" i="4"/>
  <c r="G35" i="8"/>
  <c r="S218" i="4"/>
  <c r="G40" i="8"/>
  <c r="S200" i="4"/>
  <c r="G34" i="8"/>
  <c r="S233" i="4"/>
  <c r="G26" i="8"/>
  <c r="S221" i="4"/>
  <c r="G29" i="8"/>
  <c r="S211" i="4"/>
  <c r="G33" i="8"/>
  <c r="S201" i="4"/>
  <c r="G4" i="8"/>
  <c r="S193" i="4"/>
  <c r="G22" i="8"/>
  <c r="S223" i="4"/>
  <c r="G9" i="8"/>
  <c r="S225" i="4"/>
  <c r="G19" i="8"/>
  <c r="S217" i="4"/>
  <c r="G15" i="8"/>
  <c r="S199" i="4"/>
  <c r="G25" i="8"/>
  <c r="S203" i="4"/>
  <c r="G20" i="8"/>
  <c r="S205" i="4"/>
  <c r="G28" i="8"/>
  <c r="S209" i="4"/>
  <c r="G17" i="8"/>
  <c r="S213" i="4"/>
  <c r="G32" i="8"/>
  <c r="S227" i="4"/>
  <c r="G30" i="8"/>
  <c r="S219" i="4"/>
  <c r="G8" i="8"/>
  <c r="S229" i="4"/>
  <c r="G7" i="8"/>
  <c r="S197" i="4"/>
  <c r="G43" i="8"/>
  <c r="S215" i="4"/>
  <c r="G45" i="8"/>
  <c r="S239" i="4"/>
  <c r="Q191" i="4"/>
  <c r="L191" i="4"/>
  <c r="K191" i="4"/>
  <c r="J191" i="4"/>
  <c r="F191" i="4"/>
  <c r="B191" i="4"/>
  <c r="G191" i="4" s="1"/>
  <c r="Q190" i="4"/>
  <c r="L190" i="4"/>
  <c r="K190" i="4"/>
  <c r="J190" i="4"/>
  <c r="F190" i="4"/>
  <c r="B190" i="4"/>
  <c r="G190" i="4" s="1"/>
  <c r="Q189" i="4"/>
  <c r="L189" i="4"/>
  <c r="K189" i="4"/>
  <c r="J189" i="4"/>
  <c r="F189" i="4"/>
  <c r="B189" i="4"/>
  <c r="G189" i="4" s="1"/>
  <c r="Q188" i="4"/>
  <c r="L188" i="4"/>
  <c r="K188" i="4"/>
  <c r="J188" i="4"/>
  <c r="F188" i="4"/>
  <c r="B188" i="4"/>
  <c r="G188" i="4" s="1"/>
  <c r="Q187" i="4"/>
  <c r="L187" i="4"/>
  <c r="K187" i="4"/>
  <c r="J187" i="4"/>
  <c r="F187" i="4"/>
  <c r="B187" i="4"/>
  <c r="G187" i="4" s="1"/>
  <c r="H187" i="4" s="1"/>
  <c r="Q186" i="4"/>
  <c r="L186" i="4"/>
  <c r="K186" i="4"/>
  <c r="J186" i="4"/>
  <c r="F186" i="4"/>
  <c r="B186" i="4"/>
  <c r="G186" i="4" s="1"/>
  <c r="Q185" i="4"/>
  <c r="L185" i="4"/>
  <c r="K185" i="4"/>
  <c r="J185" i="4"/>
  <c r="F185" i="4"/>
  <c r="B185" i="4"/>
  <c r="G185" i="4" s="1"/>
  <c r="Q184" i="4"/>
  <c r="L184" i="4"/>
  <c r="K184" i="4"/>
  <c r="J184" i="4"/>
  <c r="F184" i="4"/>
  <c r="B184" i="4"/>
  <c r="G184" i="4" s="1"/>
  <c r="Q183" i="4"/>
  <c r="L183" i="4"/>
  <c r="K183" i="4"/>
  <c r="J183" i="4"/>
  <c r="F183" i="4"/>
  <c r="B183" i="4"/>
  <c r="G183" i="4" s="1"/>
  <c r="Q182" i="4"/>
  <c r="L182" i="4"/>
  <c r="K182" i="4"/>
  <c r="J182" i="4"/>
  <c r="F182" i="4"/>
  <c r="B182" i="4"/>
  <c r="G182" i="4" s="1"/>
  <c r="Q181" i="4"/>
  <c r="L181" i="4"/>
  <c r="K181" i="4"/>
  <c r="J181" i="4"/>
  <c r="F181" i="4"/>
  <c r="B181" i="4"/>
  <c r="G181" i="4" s="1"/>
  <c r="Q180" i="4"/>
  <c r="L180" i="4"/>
  <c r="K180" i="4"/>
  <c r="J180" i="4"/>
  <c r="F180" i="4"/>
  <c r="B180" i="4"/>
  <c r="G180" i="4" s="1"/>
  <c r="Q179" i="4"/>
  <c r="L179" i="4"/>
  <c r="K179" i="4"/>
  <c r="J179" i="4"/>
  <c r="F179" i="4"/>
  <c r="B179" i="4"/>
  <c r="G179" i="4" s="1"/>
  <c r="Q178" i="4"/>
  <c r="L178" i="4"/>
  <c r="K178" i="4"/>
  <c r="J178" i="4"/>
  <c r="F178" i="4"/>
  <c r="B178" i="4"/>
  <c r="G178" i="4" s="1"/>
  <c r="Q177" i="4"/>
  <c r="L177" i="4"/>
  <c r="K177" i="4"/>
  <c r="J177" i="4"/>
  <c r="F177" i="4"/>
  <c r="B177" i="4"/>
  <c r="G177" i="4" s="1"/>
  <c r="Q176" i="4"/>
  <c r="L176" i="4"/>
  <c r="K176" i="4"/>
  <c r="J176" i="4"/>
  <c r="F176" i="4"/>
  <c r="B176" i="4"/>
  <c r="G176" i="4" s="1"/>
  <c r="Q175" i="4"/>
  <c r="L175" i="4"/>
  <c r="K175" i="4"/>
  <c r="J175" i="4"/>
  <c r="F175" i="4"/>
  <c r="B175" i="4"/>
  <c r="G175" i="4" s="1"/>
  <c r="Q174" i="4"/>
  <c r="L174" i="4"/>
  <c r="K174" i="4"/>
  <c r="J174" i="4"/>
  <c r="F174" i="4"/>
  <c r="B174" i="4"/>
  <c r="G174" i="4" s="1"/>
  <c r="Q173" i="4"/>
  <c r="L173" i="4"/>
  <c r="K173" i="4"/>
  <c r="J173" i="4"/>
  <c r="F173" i="4"/>
  <c r="B173" i="4"/>
  <c r="G173" i="4" s="1"/>
  <c r="Q172" i="4"/>
  <c r="L172" i="4"/>
  <c r="K172" i="4"/>
  <c r="J172" i="4"/>
  <c r="F172" i="4"/>
  <c r="B172" i="4"/>
  <c r="G172" i="4" s="1"/>
  <c r="Q171" i="4"/>
  <c r="L171" i="4"/>
  <c r="K171" i="4"/>
  <c r="J171" i="4"/>
  <c r="F171" i="4"/>
  <c r="B171" i="4"/>
  <c r="G171" i="4" s="1"/>
  <c r="Q170" i="4"/>
  <c r="L170" i="4"/>
  <c r="K170" i="4"/>
  <c r="J170" i="4"/>
  <c r="F170" i="4"/>
  <c r="B170" i="4"/>
  <c r="G170" i="4" s="1"/>
  <c r="Q169" i="4"/>
  <c r="L169" i="4"/>
  <c r="K169" i="4"/>
  <c r="J169" i="4"/>
  <c r="F169" i="4"/>
  <c r="B169" i="4"/>
  <c r="G169" i="4" s="1"/>
  <c r="Q168" i="4"/>
  <c r="L168" i="4"/>
  <c r="K168" i="4"/>
  <c r="J168" i="4"/>
  <c r="F168" i="4"/>
  <c r="B168" i="4"/>
  <c r="G168" i="4" s="1"/>
  <c r="Q167" i="4"/>
  <c r="L167" i="4"/>
  <c r="K167" i="4"/>
  <c r="J167" i="4"/>
  <c r="F167" i="4"/>
  <c r="B167" i="4"/>
  <c r="G167" i="4" s="1"/>
  <c r="Q166" i="4"/>
  <c r="L166" i="4"/>
  <c r="K166" i="4"/>
  <c r="J166" i="4"/>
  <c r="F166" i="4"/>
  <c r="B166" i="4"/>
  <c r="G166" i="4" s="1"/>
  <c r="Q165" i="4"/>
  <c r="L165" i="4"/>
  <c r="K165" i="4"/>
  <c r="J165" i="4"/>
  <c r="F165" i="4"/>
  <c r="B165" i="4"/>
  <c r="G165" i="4" s="1"/>
  <c r="Q164" i="4"/>
  <c r="L164" i="4"/>
  <c r="K164" i="4"/>
  <c r="J164" i="4"/>
  <c r="F164" i="4"/>
  <c r="B164" i="4"/>
  <c r="G164" i="4" s="1"/>
  <c r="Q163" i="4"/>
  <c r="L163" i="4"/>
  <c r="K163" i="4"/>
  <c r="J163" i="4"/>
  <c r="F163" i="4"/>
  <c r="B163" i="4"/>
  <c r="G163" i="4" s="1"/>
  <c r="Q162" i="4"/>
  <c r="L162" i="4"/>
  <c r="K162" i="4"/>
  <c r="J162" i="4"/>
  <c r="F162" i="4"/>
  <c r="B162" i="4"/>
  <c r="G162" i="4" s="1"/>
  <c r="Q161" i="4"/>
  <c r="L161" i="4"/>
  <c r="K161" i="4"/>
  <c r="J161" i="4"/>
  <c r="F161" i="4"/>
  <c r="B161" i="4"/>
  <c r="G161" i="4" s="1"/>
  <c r="Q160" i="4"/>
  <c r="L160" i="4"/>
  <c r="K160" i="4"/>
  <c r="J160" i="4"/>
  <c r="F160" i="4"/>
  <c r="B160" i="4"/>
  <c r="G160" i="4" s="1"/>
  <c r="Q159" i="4"/>
  <c r="L159" i="4"/>
  <c r="K159" i="4"/>
  <c r="J159" i="4"/>
  <c r="F159" i="4"/>
  <c r="B159" i="4"/>
  <c r="G159" i="4" s="1"/>
  <c r="H159" i="4" s="1"/>
  <c r="Q158" i="4"/>
  <c r="L158" i="4"/>
  <c r="K158" i="4"/>
  <c r="J158" i="4"/>
  <c r="F158" i="4"/>
  <c r="B158" i="4"/>
  <c r="G158" i="4" s="1"/>
  <c r="Q157" i="4"/>
  <c r="L157" i="4"/>
  <c r="K157" i="4"/>
  <c r="J157" i="4"/>
  <c r="F157" i="4"/>
  <c r="B157" i="4"/>
  <c r="G157" i="4" s="1"/>
  <c r="Q156" i="4"/>
  <c r="L156" i="4"/>
  <c r="K156" i="4"/>
  <c r="J156" i="4"/>
  <c r="F156" i="4"/>
  <c r="B156" i="4"/>
  <c r="G156" i="4" s="1"/>
  <c r="Q155" i="4"/>
  <c r="L155" i="4"/>
  <c r="K155" i="4"/>
  <c r="J155" i="4"/>
  <c r="F155" i="4"/>
  <c r="B155" i="4"/>
  <c r="G155" i="4" s="1"/>
  <c r="Q154" i="4"/>
  <c r="L154" i="4"/>
  <c r="K154" i="4"/>
  <c r="J154" i="4"/>
  <c r="F154" i="4"/>
  <c r="B154" i="4"/>
  <c r="G154" i="4" s="1"/>
  <c r="Q153" i="4"/>
  <c r="L153" i="4"/>
  <c r="K153" i="4"/>
  <c r="J153" i="4"/>
  <c r="F153" i="4"/>
  <c r="B153" i="4"/>
  <c r="G153" i="4" s="1"/>
  <c r="Q152" i="4"/>
  <c r="L152" i="4"/>
  <c r="K152" i="4"/>
  <c r="J152" i="4"/>
  <c r="F152" i="4"/>
  <c r="B152" i="4"/>
  <c r="G152" i="4" s="1"/>
  <c r="Q151" i="4"/>
  <c r="L151" i="4"/>
  <c r="K151" i="4"/>
  <c r="J151" i="4"/>
  <c r="B151" i="4"/>
  <c r="G151" i="4" s="1"/>
  <c r="H151" i="4" s="1"/>
  <c r="Q150" i="4"/>
  <c r="L150" i="4"/>
  <c r="K150" i="4"/>
  <c r="J150" i="4"/>
  <c r="F150" i="4"/>
  <c r="B150" i="4"/>
  <c r="G150" i="4" s="1"/>
  <c r="Q149" i="4"/>
  <c r="L149" i="4"/>
  <c r="K149" i="4"/>
  <c r="J149" i="4"/>
  <c r="F149" i="4"/>
  <c r="B149" i="4"/>
  <c r="G149" i="4" s="1"/>
  <c r="Q148" i="4"/>
  <c r="L148" i="4"/>
  <c r="K148" i="4"/>
  <c r="J148" i="4"/>
  <c r="F148" i="4"/>
  <c r="B148" i="4"/>
  <c r="G148" i="4" s="1"/>
  <c r="Q147" i="4"/>
  <c r="L147" i="4"/>
  <c r="K147" i="4"/>
  <c r="J147" i="4"/>
  <c r="F147" i="4"/>
  <c r="B147" i="4"/>
  <c r="G147" i="4" s="1"/>
  <c r="Q146" i="4"/>
  <c r="L146" i="4"/>
  <c r="K146" i="4"/>
  <c r="J146" i="4"/>
  <c r="F146" i="4"/>
  <c r="B146" i="4"/>
  <c r="G146" i="4" s="1"/>
  <c r="Q145" i="4"/>
  <c r="L145" i="4"/>
  <c r="K145" i="4"/>
  <c r="J145" i="4"/>
  <c r="F145" i="4"/>
  <c r="B145" i="4"/>
  <c r="G145" i="4" s="1"/>
  <c r="Q144" i="4"/>
  <c r="L144" i="4"/>
  <c r="K144" i="4"/>
  <c r="J144" i="4"/>
  <c r="F144" i="4"/>
  <c r="B144" i="4"/>
  <c r="G144" i="4" s="1"/>
  <c r="H185" i="4" l="1"/>
  <c r="O185" i="4" s="1"/>
  <c r="F26" i="8" s="1"/>
  <c r="H179" i="4"/>
  <c r="O179" i="4" s="1"/>
  <c r="S179" i="4" s="1"/>
  <c r="H181" i="4"/>
  <c r="O181" i="4" s="1"/>
  <c r="F7" i="8" s="1"/>
  <c r="H177" i="4"/>
  <c r="O177" i="4" s="1"/>
  <c r="F19" i="8" s="1"/>
  <c r="H173" i="4"/>
  <c r="O173" i="4" s="1"/>
  <c r="F29" i="8" s="1"/>
  <c r="H171" i="4"/>
  <c r="O171" i="4" s="1"/>
  <c r="F8" i="8" s="1"/>
  <c r="H169" i="4"/>
  <c r="O169" i="4" s="1"/>
  <c r="F15" i="8" s="1"/>
  <c r="H167" i="4"/>
  <c r="O167" i="4" s="1"/>
  <c r="S167" i="4" s="1"/>
  <c r="H163" i="4"/>
  <c r="O163" i="4" s="1"/>
  <c r="F33" i="8" s="1"/>
  <c r="H161" i="4"/>
  <c r="O161" i="4" s="1"/>
  <c r="F17" i="8" s="1"/>
  <c r="H157" i="4"/>
  <c r="O157" i="4" s="1"/>
  <c r="F28" i="8" s="1"/>
  <c r="H153" i="4"/>
  <c r="O153" i="4" s="1"/>
  <c r="F4" i="8" s="1"/>
  <c r="H149" i="4"/>
  <c r="H145" i="4"/>
  <c r="O145" i="4" s="1"/>
  <c r="F22" i="8" s="1"/>
  <c r="H147" i="4"/>
  <c r="O147" i="4" s="1"/>
  <c r="F37" i="8" s="1"/>
  <c r="H155" i="4"/>
  <c r="O155" i="4" s="1"/>
  <c r="F20" i="8" s="1"/>
  <c r="H165" i="4"/>
  <c r="O165" i="4" s="1"/>
  <c r="F32" i="8" s="1"/>
  <c r="H175" i="4"/>
  <c r="O175" i="4" s="1"/>
  <c r="F9" i="8" s="1"/>
  <c r="H183" i="4"/>
  <c r="O183" i="4" s="1"/>
  <c r="S183" i="4" s="1"/>
  <c r="O187" i="4"/>
  <c r="S187" i="4" s="1"/>
  <c r="O151" i="4"/>
  <c r="F25" i="8" s="1"/>
  <c r="O159" i="4"/>
  <c r="S159" i="4" s="1"/>
  <c r="H176" i="4"/>
  <c r="O176" i="4" s="1"/>
  <c r="F38" i="8" s="1"/>
  <c r="H146" i="4"/>
  <c r="O146" i="4" s="1"/>
  <c r="F12" i="8" s="1"/>
  <c r="O149" i="4"/>
  <c r="F43" i="8" s="1"/>
  <c r="H154" i="4"/>
  <c r="O154" i="4" s="1"/>
  <c r="F13" i="8" s="1"/>
  <c r="H164" i="4"/>
  <c r="O164" i="4" s="1"/>
  <c r="S164" i="4" s="1"/>
  <c r="H174" i="4"/>
  <c r="O174" i="4" s="1"/>
  <c r="F6" i="8" s="1"/>
  <c r="H182" i="4"/>
  <c r="O182" i="4" s="1"/>
  <c r="F5" i="8" s="1"/>
  <c r="H148" i="4"/>
  <c r="O148" i="4" s="1"/>
  <c r="F48" i="8" s="1"/>
  <c r="H156" i="4"/>
  <c r="O156" i="4" s="1"/>
  <c r="F10" i="8" s="1"/>
  <c r="H166" i="4"/>
  <c r="O166" i="4" s="1"/>
  <c r="F16" i="8" s="1"/>
  <c r="H144" i="4"/>
  <c r="O144" i="4" s="1"/>
  <c r="F27" i="8" s="1"/>
  <c r="H152" i="4"/>
  <c r="O152" i="4" s="1"/>
  <c r="F34" i="8" s="1"/>
  <c r="H162" i="4"/>
  <c r="O162" i="4" s="1"/>
  <c r="F31" i="8" s="1"/>
  <c r="H172" i="4"/>
  <c r="O172" i="4" s="1"/>
  <c r="F2" i="8" s="1"/>
  <c r="H180" i="4"/>
  <c r="O180" i="4" s="1"/>
  <c r="F11" i="8" s="1"/>
  <c r="H190" i="4"/>
  <c r="O190" i="4" s="1"/>
  <c r="F21" i="8" s="1"/>
  <c r="H168" i="4"/>
  <c r="O168" i="4" s="1"/>
  <c r="F36" i="8" s="1"/>
  <c r="H150" i="4"/>
  <c r="O150" i="4" s="1"/>
  <c r="F24" i="8" s="1"/>
  <c r="H158" i="4"/>
  <c r="O158" i="4" s="1"/>
  <c r="F14" i="8" s="1"/>
  <c r="H160" i="4"/>
  <c r="O160" i="4" s="1"/>
  <c r="S160" i="4" s="1"/>
  <c r="H170" i="4"/>
  <c r="O170" i="4" s="1"/>
  <c r="F40" i="8" s="1"/>
  <c r="H178" i="4"/>
  <c r="O178" i="4" s="1"/>
  <c r="F35" i="8" s="1"/>
  <c r="H186" i="4"/>
  <c r="O186" i="4" s="1"/>
  <c r="F23" i="8" s="1"/>
  <c r="H188" i="4"/>
  <c r="O188" i="4" s="1"/>
  <c r="F41" i="8" s="1"/>
  <c r="H184" i="4"/>
  <c r="O184" i="4" s="1"/>
  <c r="F18" i="8" s="1"/>
  <c r="H191" i="4"/>
  <c r="O191" i="4" s="1"/>
  <c r="H189" i="4"/>
  <c r="O189" i="4" s="1"/>
  <c r="F3" i="8" s="1"/>
  <c r="S178" i="4" l="1"/>
  <c r="S166" i="4"/>
  <c r="S155" i="4"/>
  <c r="S177" i="4"/>
  <c r="S170" i="4"/>
  <c r="S168" i="4"/>
  <c r="S162" i="4"/>
  <c r="S156" i="4"/>
  <c r="S176" i="4"/>
  <c r="S147" i="4"/>
  <c r="S157" i="4"/>
  <c r="S169" i="4"/>
  <c r="S181" i="4"/>
  <c r="S150" i="4"/>
  <c r="S174" i="4"/>
  <c r="S153" i="4"/>
  <c r="S184" i="4"/>
  <c r="S188" i="4"/>
  <c r="S190" i="4"/>
  <c r="S152" i="4"/>
  <c r="S148" i="4"/>
  <c r="S154" i="4"/>
  <c r="S175" i="4"/>
  <c r="S145" i="4"/>
  <c r="S161" i="4"/>
  <c r="S171" i="4"/>
  <c r="S191" i="4"/>
  <c r="S172" i="4"/>
  <c r="S146" i="4"/>
  <c r="S189" i="4"/>
  <c r="S186" i="4"/>
  <c r="S158" i="4"/>
  <c r="S180" i="4"/>
  <c r="S144" i="4"/>
  <c r="S182" i="4"/>
  <c r="S149" i="4"/>
  <c r="S151" i="4"/>
  <c r="S165" i="4"/>
  <c r="S163" i="4"/>
  <c r="S173" i="4"/>
  <c r="S185" i="4"/>
  <c r="Q120" i="4"/>
  <c r="Q143" i="4" l="1"/>
  <c r="L143" i="4"/>
  <c r="K143" i="4"/>
  <c r="J143" i="4"/>
  <c r="F143" i="4"/>
  <c r="B143" i="4"/>
  <c r="G143" i="4" s="1"/>
  <c r="Q142" i="4"/>
  <c r="L142" i="4"/>
  <c r="K142" i="4"/>
  <c r="J142" i="4"/>
  <c r="F142" i="4"/>
  <c r="B142" i="4"/>
  <c r="G142" i="4" s="1"/>
  <c r="Q141" i="4"/>
  <c r="L141" i="4"/>
  <c r="K141" i="4"/>
  <c r="J141" i="4"/>
  <c r="F141" i="4"/>
  <c r="B141" i="4"/>
  <c r="G141" i="4" s="1"/>
  <c r="Q140" i="4"/>
  <c r="L140" i="4"/>
  <c r="K140" i="4"/>
  <c r="J140" i="4"/>
  <c r="F140" i="4"/>
  <c r="B140" i="4"/>
  <c r="G140" i="4" s="1"/>
  <c r="Q139" i="4"/>
  <c r="L139" i="4"/>
  <c r="K139" i="4"/>
  <c r="J139" i="4"/>
  <c r="F139" i="4"/>
  <c r="B139" i="4"/>
  <c r="G139" i="4" s="1"/>
  <c r="Q138" i="4"/>
  <c r="L138" i="4"/>
  <c r="K138" i="4"/>
  <c r="J138" i="4"/>
  <c r="F138" i="4"/>
  <c r="B138" i="4"/>
  <c r="G138" i="4" s="1"/>
  <c r="Q137" i="4"/>
  <c r="L137" i="4"/>
  <c r="K137" i="4"/>
  <c r="J137" i="4"/>
  <c r="F137" i="4"/>
  <c r="B137" i="4"/>
  <c r="G137" i="4" s="1"/>
  <c r="Q136" i="4"/>
  <c r="L136" i="4"/>
  <c r="K136" i="4"/>
  <c r="J136" i="4"/>
  <c r="F136" i="4"/>
  <c r="B136" i="4"/>
  <c r="G136" i="4" s="1"/>
  <c r="Q135" i="4"/>
  <c r="L135" i="4"/>
  <c r="K135" i="4"/>
  <c r="J135" i="4"/>
  <c r="F135" i="4"/>
  <c r="B135" i="4"/>
  <c r="G135" i="4" s="1"/>
  <c r="Q134" i="4"/>
  <c r="L134" i="4"/>
  <c r="K134" i="4"/>
  <c r="J134" i="4"/>
  <c r="F134" i="4"/>
  <c r="B134" i="4"/>
  <c r="G134" i="4" s="1"/>
  <c r="Q133" i="4"/>
  <c r="L133" i="4"/>
  <c r="K133" i="4"/>
  <c r="J133" i="4"/>
  <c r="F133" i="4"/>
  <c r="B133" i="4"/>
  <c r="G133" i="4" s="1"/>
  <c r="Q132" i="4"/>
  <c r="L132" i="4"/>
  <c r="K132" i="4"/>
  <c r="J132" i="4"/>
  <c r="F132" i="4"/>
  <c r="B132" i="4"/>
  <c r="G132" i="4" s="1"/>
  <c r="Q131" i="4"/>
  <c r="L131" i="4"/>
  <c r="K131" i="4"/>
  <c r="J131" i="4"/>
  <c r="F131" i="4"/>
  <c r="B131" i="4"/>
  <c r="G131" i="4" s="1"/>
  <c r="Q130" i="4"/>
  <c r="L130" i="4"/>
  <c r="K130" i="4"/>
  <c r="J130" i="4"/>
  <c r="F130" i="4"/>
  <c r="B130" i="4"/>
  <c r="G130" i="4" s="1"/>
  <c r="Q129" i="4"/>
  <c r="L129" i="4"/>
  <c r="K129" i="4"/>
  <c r="J129" i="4"/>
  <c r="F129" i="4"/>
  <c r="B129" i="4"/>
  <c r="G129" i="4" s="1"/>
  <c r="Q128" i="4"/>
  <c r="L128" i="4"/>
  <c r="K128" i="4"/>
  <c r="J128" i="4"/>
  <c r="F128" i="4"/>
  <c r="B128" i="4"/>
  <c r="G128" i="4" s="1"/>
  <c r="Q127" i="4"/>
  <c r="L127" i="4"/>
  <c r="K127" i="4"/>
  <c r="J127" i="4"/>
  <c r="F127" i="4"/>
  <c r="B127" i="4"/>
  <c r="G127" i="4" s="1"/>
  <c r="Q126" i="4"/>
  <c r="L126" i="4"/>
  <c r="K126" i="4"/>
  <c r="J126" i="4"/>
  <c r="F126" i="4"/>
  <c r="B126" i="4"/>
  <c r="G126" i="4" s="1"/>
  <c r="Q125" i="4"/>
  <c r="L125" i="4"/>
  <c r="K125" i="4"/>
  <c r="J125" i="4"/>
  <c r="F125" i="4"/>
  <c r="B125" i="4"/>
  <c r="G125" i="4" s="1"/>
  <c r="Q124" i="4"/>
  <c r="L124" i="4"/>
  <c r="K124" i="4"/>
  <c r="J124" i="4"/>
  <c r="F124" i="4"/>
  <c r="B124" i="4"/>
  <c r="G124" i="4" s="1"/>
  <c r="Q123" i="4"/>
  <c r="L123" i="4"/>
  <c r="K123" i="4"/>
  <c r="J123" i="4"/>
  <c r="F123" i="4"/>
  <c r="B123" i="4"/>
  <c r="G123" i="4" s="1"/>
  <c r="Q122" i="4"/>
  <c r="L122" i="4"/>
  <c r="K122" i="4"/>
  <c r="J122" i="4"/>
  <c r="F122" i="4"/>
  <c r="B122" i="4"/>
  <c r="G122" i="4" s="1"/>
  <c r="Q121" i="4"/>
  <c r="L121" i="4"/>
  <c r="K121" i="4"/>
  <c r="J121" i="4"/>
  <c r="F121" i="4"/>
  <c r="B121" i="4"/>
  <c r="G121" i="4" s="1"/>
  <c r="L120" i="4"/>
  <c r="K120" i="4"/>
  <c r="J120" i="4"/>
  <c r="F120" i="4"/>
  <c r="B120" i="4"/>
  <c r="G120" i="4" s="1"/>
  <c r="Q119" i="4"/>
  <c r="L119" i="4"/>
  <c r="K119" i="4"/>
  <c r="J119" i="4"/>
  <c r="F119" i="4"/>
  <c r="B119" i="4"/>
  <c r="G119" i="4" s="1"/>
  <c r="Q118" i="4"/>
  <c r="L118" i="4"/>
  <c r="K118" i="4"/>
  <c r="J118" i="4"/>
  <c r="F118" i="4"/>
  <c r="B118" i="4"/>
  <c r="G118" i="4" s="1"/>
  <c r="H118" i="4" s="1"/>
  <c r="Q117" i="4"/>
  <c r="L117" i="4"/>
  <c r="K117" i="4"/>
  <c r="J117" i="4"/>
  <c r="F117" i="4"/>
  <c r="B117" i="4"/>
  <c r="G117" i="4" s="1"/>
  <c r="Q116" i="4"/>
  <c r="L116" i="4"/>
  <c r="K116" i="4"/>
  <c r="J116" i="4"/>
  <c r="F116" i="4"/>
  <c r="B116" i="4"/>
  <c r="G116" i="4" s="1"/>
  <c r="H116" i="4" s="1"/>
  <c r="Q115" i="4"/>
  <c r="L115" i="4"/>
  <c r="K115" i="4"/>
  <c r="J115" i="4"/>
  <c r="F115" i="4"/>
  <c r="B115" i="4"/>
  <c r="G115" i="4" s="1"/>
  <c r="Q114" i="4"/>
  <c r="L114" i="4"/>
  <c r="K114" i="4"/>
  <c r="J114" i="4"/>
  <c r="F114" i="4"/>
  <c r="B114" i="4"/>
  <c r="G114" i="4" s="1"/>
  <c r="Q113" i="4"/>
  <c r="L113" i="4"/>
  <c r="K113" i="4"/>
  <c r="J113" i="4"/>
  <c r="F113" i="4"/>
  <c r="B113" i="4"/>
  <c r="G113" i="4" s="1"/>
  <c r="Q112" i="4"/>
  <c r="L112" i="4"/>
  <c r="K112" i="4"/>
  <c r="J112" i="4"/>
  <c r="F112" i="4"/>
  <c r="B112" i="4"/>
  <c r="G112" i="4" s="1"/>
  <c r="Q111" i="4"/>
  <c r="L111" i="4"/>
  <c r="K111" i="4"/>
  <c r="J111" i="4"/>
  <c r="F111" i="4"/>
  <c r="B111" i="4"/>
  <c r="G111" i="4" s="1"/>
  <c r="Q110" i="4"/>
  <c r="L110" i="4"/>
  <c r="K110" i="4"/>
  <c r="J110" i="4"/>
  <c r="F110" i="4"/>
  <c r="B110" i="4"/>
  <c r="G110" i="4" s="1"/>
  <c r="Q109" i="4"/>
  <c r="L109" i="4"/>
  <c r="K109" i="4"/>
  <c r="J109" i="4"/>
  <c r="F109" i="4"/>
  <c r="B109" i="4"/>
  <c r="G109" i="4" s="1"/>
  <c r="Q108" i="4"/>
  <c r="L108" i="4"/>
  <c r="K108" i="4"/>
  <c r="J108" i="4"/>
  <c r="F108" i="4"/>
  <c r="B108" i="4"/>
  <c r="G108" i="4" s="1"/>
  <c r="Q107" i="4"/>
  <c r="L107" i="4"/>
  <c r="K107" i="4"/>
  <c r="J107" i="4"/>
  <c r="F107" i="4"/>
  <c r="B107" i="4"/>
  <c r="G107" i="4" s="1"/>
  <c r="Q106" i="4"/>
  <c r="L106" i="4"/>
  <c r="K106" i="4"/>
  <c r="J106" i="4"/>
  <c r="F106" i="4"/>
  <c r="B106" i="4"/>
  <c r="G106" i="4" s="1"/>
  <c r="Q105" i="4"/>
  <c r="L105" i="4"/>
  <c r="K105" i="4"/>
  <c r="J105" i="4"/>
  <c r="F105" i="4"/>
  <c r="B105" i="4"/>
  <c r="G105" i="4" s="1"/>
  <c r="Q104" i="4"/>
  <c r="L104" i="4"/>
  <c r="K104" i="4"/>
  <c r="J104" i="4"/>
  <c r="F104" i="4"/>
  <c r="B104" i="4"/>
  <c r="G104" i="4" s="1"/>
  <c r="Q103" i="4"/>
  <c r="L103" i="4"/>
  <c r="K103" i="4"/>
  <c r="J103" i="4"/>
  <c r="F103" i="4"/>
  <c r="B103" i="4"/>
  <c r="G103" i="4" s="1"/>
  <c r="Q102" i="4"/>
  <c r="L102" i="4"/>
  <c r="K102" i="4"/>
  <c r="J102" i="4"/>
  <c r="F102" i="4"/>
  <c r="B102" i="4"/>
  <c r="G102" i="4" s="1"/>
  <c r="Q101" i="4"/>
  <c r="L101" i="4"/>
  <c r="K101" i="4"/>
  <c r="J101" i="4"/>
  <c r="F101" i="4"/>
  <c r="B101" i="4"/>
  <c r="G101" i="4" s="1"/>
  <c r="Q100" i="4"/>
  <c r="L100" i="4"/>
  <c r="K100" i="4"/>
  <c r="J100" i="4"/>
  <c r="F100" i="4"/>
  <c r="B100" i="4"/>
  <c r="G100" i="4" s="1"/>
  <c r="H100" i="4" s="1"/>
  <c r="Q99" i="4"/>
  <c r="L99" i="4"/>
  <c r="K99" i="4"/>
  <c r="J99" i="4"/>
  <c r="F99" i="4"/>
  <c r="B99" i="4"/>
  <c r="G99" i="4" s="1"/>
  <c r="Q98" i="4"/>
  <c r="L98" i="4"/>
  <c r="K98" i="4"/>
  <c r="J98" i="4"/>
  <c r="F98" i="4"/>
  <c r="B98" i="4"/>
  <c r="G98" i="4" s="1"/>
  <c r="Q97" i="4"/>
  <c r="L97" i="4"/>
  <c r="K97" i="4"/>
  <c r="J97" i="4"/>
  <c r="F97" i="4"/>
  <c r="B97" i="4"/>
  <c r="G97" i="4" s="1"/>
  <c r="Q96" i="4"/>
  <c r="L96" i="4"/>
  <c r="K96" i="4"/>
  <c r="J96" i="4"/>
  <c r="F96" i="4"/>
  <c r="B96" i="4"/>
  <c r="G96" i="4" s="1"/>
  <c r="T39" i="13"/>
  <c r="T49" i="8"/>
  <c r="J95" i="4"/>
  <c r="K95" i="4"/>
  <c r="L95" i="4"/>
  <c r="F95" i="4"/>
  <c r="Q95" i="4"/>
  <c r="B95" i="4"/>
  <c r="G95" i="4" s="1"/>
  <c r="H122" i="4" l="1"/>
  <c r="O122" i="4" s="1"/>
  <c r="H104" i="4"/>
  <c r="O104" i="4" s="1"/>
  <c r="H108" i="4"/>
  <c r="O108" i="4" s="1"/>
  <c r="H114" i="4"/>
  <c r="O114" i="4" s="1"/>
  <c r="H102" i="4"/>
  <c r="O102" i="4" s="1"/>
  <c r="H130" i="4"/>
  <c r="O130" i="4" s="1"/>
  <c r="H124" i="4"/>
  <c r="O124" i="4" s="1"/>
  <c r="H98" i="4"/>
  <c r="O98" i="4" s="1"/>
  <c r="H138" i="4"/>
  <c r="O138" i="4" s="1"/>
  <c r="H106" i="4"/>
  <c r="O106" i="4" s="1"/>
  <c r="H140" i="4"/>
  <c r="O140" i="4" s="1"/>
  <c r="H120" i="4"/>
  <c r="O120" i="4" s="1"/>
  <c r="H112" i="4"/>
  <c r="O112" i="4" s="1"/>
  <c r="H110" i="4"/>
  <c r="O110" i="4" s="1"/>
  <c r="H96" i="4"/>
  <c r="O96" i="4" s="1"/>
  <c r="H126" i="4"/>
  <c r="O126" i="4" s="1"/>
  <c r="H128" i="4"/>
  <c r="O128" i="4" s="1"/>
  <c r="H132" i="4"/>
  <c r="O132" i="4" s="1"/>
  <c r="H134" i="4"/>
  <c r="O134" i="4" s="1"/>
  <c r="H136" i="4"/>
  <c r="O136" i="4" s="1"/>
  <c r="O100" i="4"/>
  <c r="S100" i="4" s="1"/>
  <c r="O116" i="4"/>
  <c r="S116" i="4" s="1"/>
  <c r="O118" i="4"/>
  <c r="E16" i="8" s="1"/>
  <c r="H99" i="4"/>
  <c r="O99" i="4" s="1"/>
  <c r="H105" i="4"/>
  <c r="O105" i="4" s="1"/>
  <c r="H109" i="4"/>
  <c r="O109" i="4" s="1"/>
  <c r="H115" i="4"/>
  <c r="O115" i="4" s="1"/>
  <c r="H119" i="4"/>
  <c r="O119" i="4" s="1"/>
  <c r="S119" i="4" s="1"/>
  <c r="H123" i="4"/>
  <c r="O123" i="4" s="1"/>
  <c r="H129" i="4"/>
  <c r="O129" i="4" s="1"/>
  <c r="H133" i="4"/>
  <c r="O133" i="4" s="1"/>
  <c r="H137" i="4"/>
  <c r="O137" i="4" s="1"/>
  <c r="H97" i="4"/>
  <c r="O97" i="4" s="1"/>
  <c r="H103" i="4"/>
  <c r="O103" i="4" s="1"/>
  <c r="H111" i="4"/>
  <c r="O111" i="4" s="1"/>
  <c r="S111" i="4" s="1"/>
  <c r="H121" i="4"/>
  <c r="O121" i="4" s="1"/>
  <c r="H127" i="4"/>
  <c r="O127" i="4" s="1"/>
  <c r="H135" i="4"/>
  <c r="O135" i="4" s="1"/>
  <c r="H143" i="4"/>
  <c r="O143" i="4" s="1"/>
  <c r="H101" i="4"/>
  <c r="O101" i="4" s="1"/>
  <c r="H107" i="4"/>
  <c r="O107" i="4" s="1"/>
  <c r="H113" i="4"/>
  <c r="O113" i="4" s="1"/>
  <c r="H117" i="4"/>
  <c r="O117" i="4" s="1"/>
  <c r="H125" i="4"/>
  <c r="O125" i="4" s="1"/>
  <c r="H131" i="4"/>
  <c r="O131" i="4" s="1"/>
  <c r="H139" i="4"/>
  <c r="O139" i="4" s="1"/>
  <c r="S139" i="4" s="1"/>
  <c r="H141" i="4"/>
  <c r="O141" i="4" s="1"/>
  <c r="H142" i="4"/>
  <c r="O142" i="4" s="1"/>
  <c r="H95" i="4"/>
  <c r="T16" i="8"/>
  <c r="O95" i="4" l="1"/>
  <c r="D49" i="8" s="1"/>
  <c r="S142" i="4"/>
  <c r="E21" i="8"/>
  <c r="S141" i="4"/>
  <c r="E3" i="8"/>
  <c r="S131" i="4"/>
  <c r="E30" i="8"/>
  <c r="S125" i="4"/>
  <c r="E29" i="8"/>
  <c r="S117" i="4"/>
  <c r="E32" i="8"/>
  <c r="S113" i="4"/>
  <c r="E17" i="8"/>
  <c r="S107" i="4"/>
  <c r="E20" i="8"/>
  <c r="S101" i="4"/>
  <c r="E43" i="8"/>
  <c r="S135" i="4"/>
  <c r="E42" i="8"/>
  <c r="S127" i="4"/>
  <c r="E9" i="8"/>
  <c r="S121" i="4"/>
  <c r="E15" i="8"/>
  <c r="S103" i="4"/>
  <c r="E25" i="8"/>
  <c r="S97" i="4"/>
  <c r="E22" i="8"/>
  <c r="S137" i="4"/>
  <c r="E26" i="8"/>
  <c r="S133" i="4"/>
  <c r="E7" i="8"/>
  <c r="S129" i="4"/>
  <c r="E19" i="8"/>
  <c r="S123" i="4"/>
  <c r="E8" i="8"/>
  <c r="S115" i="4"/>
  <c r="E33" i="8"/>
  <c r="S109" i="4"/>
  <c r="E28" i="8"/>
  <c r="S105" i="4"/>
  <c r="E4" i="8"/>
  <c r="S99" i="4"/>
  <c r="E37" i="8"/>
  <c r="S136" i="4"/>
  <c r="E18" i="8"/>
  <c r="S134" i="4"/>
  <c r="E5" i="8"/>
  <c r="S132" i="4"/>
  <c r="E11" i="8"/>
  <c r="S128" i="4"/>
  <c r="E38" i="8"/>
  <c r="S126" i="4"/>
  <c r="E6" i="8"/>
  <c r="S96" i="4"/>
  <c r="E27" i="8"/>
  <c r="S110" i="4"/>
  <c r="E14" i="8"/>
  <c r="S112" i="4"/>
  <c r="E44" i="8"/>
  <c r="S120" i="4"/>
  <c r="E36" i="8"/>
  <c r="S140" i="4"/>
  <c r="E41" i="8"/>
  <c r="S106" i="4"/>
  <c r="E13" i="8"/>
  <c r="S138" i="4"/>
  <c r="E23" i="8"/>
  <c r="S98" i="4"/>
  <c r="E12" i="8"/>
  <c r="S124" i="4"/>
  <c r="E2" i="8"/>
  <c r="S130" i="4"/>
  <c r="E35" i="8"/>
  <c r="S102" i="4"/>
  <c r="E24" i="8"/>
  <c r="S114" i="4"/>
  <c r="E31" i="8"/>
  <c r="S108" i="4"/>
  <c r="E10" i="8"/>
  <c r="S104" i="4"/>
  <c r="E34" i="8"/>
  <c r="S122" i="4"/>
  <c r="E40" i="8"/>
  <c r="S143" i="4"/>
  <c r="S118" i="4"/>
  <c r="S95" i="4"/>
  <c r="D39" i="13"/>
  <c r="R39" i="13" s="1"/>
  <c r="S39" i="13" s="1"/>
  <c r="T24" i="13"/>
  <c r="P24" i="13"/>
  <c r="O24" i="13"/>
  <c r="N24" i="13"/>
  <c r="M24" i="13"/>
  <c r="L24" i="13"/>
  <c r="K24" i="13"/>
  <c r="J24" i="13"/>
  <c r="I24" i="13"/>
  <c r="H24" i="13"/>
  <c r="G24" i="13"/>
  <c r="F24" i="13"/>
  <c r="E24" i="13"/>
  <c r="R49" i="8" l="1"/>
  <c r="S49" i="8" s="1"/>
  <c r="Q48" i="4"/>
  <c r="Q49" i="4"/>
  <c r="Q50" i="4"/>
  <c r="Q51" i="4"/>
  <c r="Q52" i="4"/>
  <c r="Q53" i="4"/>
  <c r="Q54" i="4"/>
  <c r="Q55" i="4"/>
  <c r="Q56" i="4"/>
  <c r="Q57" i="4"/>
  <c r="Q58" i="4"/>
  <c r="Q59" i="4"/>
  <c r="Q60" i="4"/>
  <c r="Q61" i="4"/>
  <c r="Q62" i="4"/>
  <c r="Q63" i="4"/>
  <c r="Q64" i="4"/>
  <c r="Q65" i="4"/>
  <c r="Q66" i="4"/>
  <c r="Q67" i="4"/>
  <c r="Q68" i="4"/>
  <c r="Q69" i="4"/>
  <c r="Q70" i="4"/>
  <c r="Q71" i="4"/>
  <c r="Q72" i="4"/>
  <c r="Q73" i="4"/>
  <c r="Q74" i="4"/>
  <c r="Q75" i="4"/>
  <c r="Q76" i="4"/>
  <c r="Q77" i="4"/>
  <c r="Q78" i="4"/>
  <c r="Q79" i="4"/>
  <c r="Q80" i="4"/>
  <c r="Q81" i="4"/>
  <c r="Q82" i="4"/>
  <c r="Q83" i="4"/>
  <c r="Q84" i="4"/>
  <c r="Q85" i="4"/>
  <c r="Q86" i="4"/>
  <c r="Q87" i="4"/>
  <c r="Q88" i="4"/>
  <c r="Q89" i="4"/>
  <c r="Q90" i="4"/>
  <c r="Q91" i="4"/>
  <c r="Q92" i="4"/>
  <c r="Q93" i="4"/>
  <c r="Q94" i="4"/>
  <c r="J48" i="4" l="1"/>
  <c r="K48" i="4"/>
  <c r="L48" i="4"/>
  <c r="J49" i="4"/>
  <c r="K49" i="4"/>
  <c r="L49" i="4"/>
  <c r="J50" i="4"/>
  <c r="K50" i="4"/>
  <c r="L50" i="4"/>
  <c r="J51" i="4"/>
  <c r="K51" i="4"/>
  <c r="L51" i="4"/>
  <c r="J52" i="4"/>
  <c r="K52" i="4"/>
  <c r="L52" i="4"/>
  <c r="J53" i="4"/>
  <c r="K53" i="4"/>
  <c r="L53" i="4"/>
  <c r="J54" i="4"/>
  <c r="K54" i="4"/>
  <c r="L54" i="4"/>
  <c r="J55" i="4"/>
  <c r="K55" i="4"/>
  <c r="L55" i="4"/>
  <c r="J56" i="4"/>
  <c r="K56" i="4"/>
  <c r="L56" i="4"/>
  <c r="J57" i="4"/>
  <c r="K57" i="4"/>
  <c r="L57" i="4"/>
  <c r="J58" i="4"/>
  <c r="K58" i="4"/>
  <c r="L58" i="4"/>
  <c r="J59" i="4"/>
  <c r="K59" i="4"/>
  <c r="L59" i="4"/>
  <c r="J60" i="4"/>
  <c r="K60" i="4"/>
  <c r="L60" i="4"/>
  <c r="J61" i="4"/>
  <c r="K61" i="4"/>
  <c r="L61" i="4"/>
  <c r="J62" i="4"/>
  <c r="K62" i="4"/>
  <c r="L62" i="4"/>
  <c r="J63" i="4"/>
  <c r="K63" i="4"/>
  <c r="L63" i="4"/>
  <c r="J64" i="4"/>
  <c r="K64" i="4"/>
  <c r="L64" i="4"/>
  <c r="J65" i="4"/>
  <c r="K65" i="4"/>
  <c r="L65" i="4"/>
  <c r="J66" i="4"/>
  <c r="K66" i="4"/>
  <c r="L66" i="4"/>
  <c r="J67" i="4"/>
  <c r="K67" i="4"/>
  <c r="L67" i="4"/>
  <c r="J68" i="4"/>
  <c r="K68" i="4"/>
  <c r="L68" i="4"/>
  <c r="J69" i="4"/>
  <c r="K69" i="4"/>
  <c r="L69" i="4"/>
  <c r="J70" i="4"/>
  <c r="K70" i="4"/>
  <c r="L70" i="4"/>
  <c r="J71" i="4"/>
  <c r="K71" i="4"/>
  <c r="L71" i="4"/>
  <c r="J72" i="4"/>
  <c r="K72" i="4"/>
  <c r="L72" i="4"/>
  <c r="J73" i="4"/>
  <c r="K73" i="4"/>
  <c r="L73" i="4"/>
  <c r="J74" i="4"/>
  <c r="K74" i="4"/>
  <c r="L74" i="4"/>
  <c r="J75" i="4"/>
  <c r="K75" i="4"/>
  <c r="L75" i="4"/>
  <c r="J76" i="4"/>
  <c r="K76" i="4"/>
  <c r="L76" i="4"/>
  <c r="J77" i="4"/>
  <c r="K77" i="4"/>
  <c r="L77" i="4"/>
  <c r="J78" i="4"/>
  <c r="K78" i="4"/>
  <c r="L78" i="4"/>
  <c r="J79" i="4"/>
  <c r="K79" i="4"/>
  <c r="L79" i="4"/>
  <c r="J80" i="4"/>
  <c r="K80" i="4"/>
  <c r="L80" i="4"/>
  <c r="J81" i="4"/>
  <c r="K81" i="4"/>
  <c r="L81" i="4"/>
  <c r="J82" i="4"/>
  <c r="K82" i="4"/>
  <c r="L82" i="4"/>
  <c r="J83" i="4"/>
  <c r="K83" i="4"/>
  <c r="L83" i="4"/>
  <c r="J84" i="4"/>
  <c r="K84" i="4"/>
  <c r="L84" i="4"/>
  <c r="J85" i="4"/>
  <c r="K85" i="4"/>
  <c r="L85" i="4"/>
  <c r="J86" i="4"/>
  <c r="K86" i="4"/>
  <c r="L86" i="4"/>
  <c r="J87" i="4"/>
  <c r="K87" i="4"/>
  <c r="L87" i="4"/>
  <c r="J88" i="4"/>
  <c r="K88" i="4"/>
  <c r="L88" i="4"/>
  <c r="J89" i="4"/>
  <c r="K89" i="4"/>
  <c r="L89" i="4"/>
  <c r="J90" i="4"/>
  <c r="K90" i="4"/>
  <c r="L90" i="4"/>
  <c r="J91" i="4"/>
  <c r="K91" i="4"/>
  <c r="L91" i="4"/>
  <c r="J92" i="4"/>
  <c r="K92" i="4"/>
  <c r="L92" i="4"/>
  <c r="J93" i="4"/>
  <c r="K93" i="4"/>
  <c r="L93" i="4"/>
  <c r="J94" i="4"/>
  <c r="K94" i="4"/>
  <c r="L94"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B48" i="4"/>
  <c r="G48" i="4" s="1"/>
  <c r="B49" i="4"/>
  <c r="G49" i="4" s="1"/>
  <c r="B50" i="4"/>
  <c r="G50" i="4" s="1"/>
  <c r="B51" i="4"/>
  <c r="G51" i="4" s="1"/>
  <c r="B52" i="4"/>
  <c r="G52" i="4" s="1"/>
  <c r="B53" i="4"/>
  <c r="G53" i="4" s="1"/>
  <c r="B54" i="4"/>
  <c r="G54" i="4" s="1"/>
  <c r="B55" i="4"/>
  <c r="G55" i="4" s="1"/>
  <c r="B56" i="4"/>
  <c r="G56" i="4" s="1"/>
  <c r="B57" i="4"/>
  <c r="G57" i="4" s="1"/>
  <c r="B58" i="4"/>
  <c r="G58" i="4" s="1"/>
  <c r="B59" i="4"/>
  <c r="G59" i="4" s="1"/>
  <c r="B60" i="4"/>
  <c r="G60" i="4" s="1"/>
  <c r="B61" i="4"/>
  <c r="G61" i="4" s="1"/>
  <c r="B62" i="4"/>
  <c r="G62" i="4" s="1"/>
  <c r="B63" i="4"/>
  <c r="G63" i="4" s="1"/>
  <c r="B64" i="4"/>
  <c r="G64" i="4" s="1"/>
  <c r="B65" i="4"/>
  <c r="G65" i="4" s="1"/>
  <c r="B66" i="4"/>
  <c r="G66" i="4" s="1"/>
  <c r="B67" i="4"/>
  <c r="G67" i="4" s="1"/>
  <c r="B68" i="4"/>
  <c r="G68" i="4" s="1"/>
  <c r="B69" i="4"/>
  <c r="G69" i="4" s="1"/>
  <c r="B70" i="4"/>
  <c r="G70" i="4" s="1"/>
  <c r="B71" i="4"/>
  <c r="G71" i="4" s="1"/>
  <c r="B72" i="4"/>
  <c r="G72" i="4" s="1"/>
  <c r="B73" i="4"/>
  <c r="G73" i="4" s="1"/>
  <c r="B74" i="4"/>
  <c r="G74" i="4" s="1"/>
  <c r="B75" i="4"/>
  <c r="G75" i="4" s="1"/>
  <c r="B76" i="4"/>
  <c r="G76" i="4" s="1"/>
  <c r="B77" i="4"/>
  <c r="G77" i="4" s="1"/>
  <c r="B78" i="4"/>
  <c r="G78" i="4" s="1"/>
  <c r="B79" i="4"/>
  <c r="G79" i="4" s="1"/>
  <c r="B80" i="4"/>
  <c r="G80" i="4" s="1"/>
  <c r="B81" i="4"/>
  <c r="G81" i="4" s="1"/>
  <c r="B82" i="4"/>
  <c r="G82" i="4" s="1"/>
  <c r="B83" i="4"/>
  <c r="G83" i="4" s="1"/>
  <c r="B84" i="4"/>
  <c r="G84" i="4" s="1"/>
  <c r="B85" i="4"/>
  <c r="G85" i="4" s="1"/>
  <c r="B86" i="4"/>
  <c r="G86" i="4" s="1"/>
  <c r="B87" i="4"/>
  <c r="G87" i="4" s="1"/>
  <c r="B88" i="4"/>
  <c r="G88" i="4" s="1"/>
  <c r="B89" i="4"/>
  <c r="G89" i="4" s="1"/>
  <c r="B90" i="4"/>
  <c r="G90" i="4" s="1"/>
  <c r="B91" i="4"/>
  <c r="G91" i="4" s="1"/>
  <c r="B92" i="4"/>
  <c r="G92" i="4" s="1"/>
  <c r="B93" i="4"/>
  <c r="G93" i="4" s="1"/>
  <c r="B94" i="4"/>
  <c r="G94" i="4" s="1"/>
  <c r="H70" i="4" l="1"/>
  <c r="O70" i="4" s="1"/>
  <c r="D16" i="8" s="1"/>
  <c r="H54" i="4"/>
  <c r="O54" i="4" s="1"/>
  <c r="H48" i="4"/>
  <c r="H93" i="4"/>
  <c r="O93" i="4" s="1"/>
  <c r="H85" i="4"/>
  <c r="O85" i="4" s="1"/>
  <c r="H77" i="4"/>
  <c r="O77" i="4" s="1"/>
  <c r="H61" i="4"/>
  <c r="O61" i="4" s="1"/>
  <c r="H94" i="4"/>
  <c r="O94" i="4" s="1"/>
  <c r="H74" i="4"/>
  <c r="O74" i="4" s="1"/>
  <c r="S74" i="4" s="1"/>
  <c r="H92" i="4"/>
  <c r="O92" i="4" s="1"/>
  <c r="H84" i="4"/>
  <c r="O84" i="4" s="1"/>
  <c r="H91" i="4"/>
  <c r="O91" i="4" s="1"/>
  <c r="S91" i="4" s="1"/>
  <c r="H87" i="4"/>
  <c r="O87" i="4" s="1"/>
  <c r="H83" i="4"/>
  <c r="O83" i="4" s="1"/>
  <c r="H79" i="4"/>
  <c r="O79" i="4" s="1"/>
  <c r="H75" i="4"/>
  <c r="O75" i="4" s="1"/>
  <c r="H71" i="4"/>
  <c r="O71" i="4" s="1"/>
  <c r="H67" i="4"/>
  <c r="O67" i="4" s="1"/>
  <c r="H59" i="4"/>
  <c r="O59" i="4" s="1"/>
  <c r="H55" i="4"/>
  <c r="O55" i="4" s="1"/>
  <c r="H51" i="4"/>
  <c r="O51" i="4" s="1"/>
  <c r="H78" i="4"/>
  <c r="O78" i="4" s="1"/>
  <c r="H66" i="4"/>
  <c r="O66" i="4" s="1"/>
  <c r="H58" i="4"/>
  <c r="O58" i="4" s="1"/>
  <c r="H89" i="4"/>
  <c r="O89" i="4" s="1"/>
  <c r="H81" i="4"/>
  <c r="O81" i="4" s="1"/>
  <c r="H73" i="4"/>
  <c r="O73" i="4" s="1"/>
  <c r="H69" i="4"/>
  <c r="O69" i="4" s="1"/>
  <c r="H65" i="4"/>
  <c r="O65" i="4" s="1"/>
  <c r="H57" i="4"/>
  <c r="O57" i="4" s="1"/>
  <c r="H53" i="4"/>
  <c r="O53" i="4" s="1"/>
  <c r="H86" i="4"/>
  <c r="O86" i="4" s="1"/>
  <c r="H62" i="4"/>
  <c r="O62" i="4" s="1"/>
  <c r="H88" i="4"/>
  <c r="O88" i="4" s="1"/>
  <c r="H80" i="4"/>
  <c r="O80" i="4" s="1"/>
  <c r="H76" i="4"/>
  <c r="O76" i="4" s="1"/>
  <c r="H72" i="4"/>
  <c r="O72" i="4" s="1"/>
  <c r="H68" i="4"/>
  <c r="O68" i="4" s="1"/>
  <c r="H64" i="4"/>
  <c r="O64" i="4" s="1"/>
  <c r="S64" i="4" s="1"/>
  <c r="H60" i="4"/>
  <c r="O60" i="4" s="1"/>
  <c r="H56" i="4"/>
  <c r="O56" i="4" s="1"/>
  <c r="H52" i="4"/>
  <c r="O52" i="4" s="1"/>
  <c r="H90" i="4"/>
  <c r="O90" i="4" s="1"/>
  <c r="H82" i="4"/>
  <c r="O82" i="4" s="1"/>
  <c r="H63" i="4"/>
  <c r="O63" i="4" s="1"/>
  <c r="S63" i="4" s="1"/>
  <c r="H50" i="4"/>
  <c r="O50" i="4" s="1"/>
  <c r="H49" i="4"/>
  <c r="O49" i="4" s="1"/>
  <c r="T2" i="13"/>
  <c r="P2" i="13"/>
  <c r="O2" i="13"/>
  <c r="N2" i="13"/>
  <c r="M2" i="13"/>
  <c r="L2" i="13"/>
  <c r="K2" i="13"/>
  <c r="J2" i="13"/>
  <c r="I2" i="13"/>
  <c r="H2" i="13"/>
  <c r="G2" i="13"/>
  <c r="F2" i="13"/>
  <c r="E2" i="13"/>
  <c r="T44" i="8"/>
  <c r="O48" i="4" l="1"/>
  <c r="D27" i="8" s="1"/>
  <c r="S49" i="4"/>
  <c r="D22" i="8"/>
  <c r="S50" i="4"/>
  <c r="D12" i="8"/>
  <c r="S82" i="4"/>
  <c r="D35" i="8"/>
  <c r="S90" i="4"/>
  <c r="D23" i="8"/>
  <c r="S52" i="4"/>
  <c r="D48" i="8"/>
  <c r="S56" i="4"/>
  <c r="D34" i="8"/>
  <c r="S60" i="4"/>
  <c r="D10" i="8"/>
  <c r="S68" i="4"/>
  <c r="D39" i="8"/>
  <c r="S72" i="4"/>
  <c r="D36" i="8"/>
  <c r="S76" i="4"/>
  <c r="D2" i="8"/>
  <c r="S80" i="4"/>
  <c r="D38" i="8"/>
  <c r="S88" i="4"/>
  <c r="D18" i="8"/>
  <c r="S62" i="4"/>
  <c r="D14" i="8"/>
  <c r="S86" i="4"/>
  <c r="D5" i="8"/>
  <c r="S53" i="4"/>
  <c r="D43" i="8"/>
  <c r="S57" i="4"/>
  <c r="D4" i="8"/>
  <c r="S65" i="4"/>
  <c r="D17" i="8"/>
  <c r="S69" i="4"/>
  <c r="D32" i="8"/>
  <c r="S73" i="4"/>
  <c r="D15" i="8"/>
  <c r="S81" i="4"/>
  <c r="D19" i="8"/>
  <c r="S89" i="4"/>
  <c r="D26" i="8"/>
  <c r="S58" i="4"/>
  <c r="D13" i="8"/>
  <c r="S66" i="4"/>
  <c r="D31" i="8"/>
  <c r="S78" i="4"/>
  <c r="D6" i="8"/>
  <c r="S51" i="4"/>
  <c r="D37" i="8"/>
  <c r="S55" i="4"/>
  <c r="D25" i="8"/>
  <c r="S59" i="4"/>
  <c r="D20" i="8"/>
  <c r="S67" i="4"/>
  <c r="D33" i="8"/>
  <c r="S71" i="4"/>
  <c r="D45" i="8"/>
  <c r="S75" i="4"/>
  <c r="D8" i="8"/>
  <c r="S79" i="4"/>
  <c r="D9" i="8"/>
  <c r="S83" i="4"/>
  <c r="D30" i="8"/>
  <c r="S87" i="4"/>
  <c r="D42" i="8"/>
  <c r="S84" i="4"/>
  <c r="D11" i="8"/>
  <c r="S92" i="4"/>
  <c r="D41" i="8"/>
  <c r="S94" i="4"/>
  <c r="D21" i="8"/>
  <c r="S61" i="4"/>
  <c r="D28" i="8"/>
  <c r="S77" i="4"/>
  <c r="D29" i="8"/>
  <c r="S85" i="4"/>
  <c r="D7" i="8"/>
  <c r="S93" i="4"/>
  <c r="D3" i="8"/>
  <c r="S54" i="4"/>
  <c r="D24" i="8"/>
  <c r="D24" i="13"/>
  <c r="R24" i="13" s="1"/>
  <c r="S24" i="13" s="1"/>
  <c r="S48" i="4"/>
  <c r="S70" i="4"/>
  <c r="D2" i="13"/>
  <c r="T16" i="13"/>
  <c r="P16" i="13"/>
  <c r="N16" i="13"/>
  <c r="M16" i="13"/>
  <c r="L16" i="13"/>
  <c r="K16" i="13"/>
  <c r="J16" i="13"/>
  <c r="I16" i="13"/>
  <c r="H16" i="13"/>
  <c r="G16" i="13"/>
  <c r="F16" i="13"/>
  <c r="E16" i="13"/>
  <c r="D16" i="13"/>
  <c r="L47" i="4"/>
  <c r="K47" i="4"/>
  <c r="J47" i="4"/>
  <c r="F47" i="4"/>
  <c r="Q47" i="4"/>
  <c r="B47" i="4"/>
  <c r="G47" i="4" s="1"/>
  <c r="H47" i="4" l="1"/>
  <c r="D25" i="13"/>
  <c r="E25" i="13"/>
  <c r="G25" i="13"/>
  <c r="H25" i="13"/>
  <c r="I25" i="13"/>
  <c r="K25" i="13"/>
  <c r="L25" i="13"/>
  <c r="M25" i="13"/>
  <c r="N25" i="13"/>
  <c r="T25" i="13"/>
  <c r="D8" i="13"/>
  <c r="E8" i="13"/>
  <c r="F8" i="13"/>
  <c r="G8" i="13"/>
  <c r="I8" i="13"/>
  <c r="J8" i="13"/>
  <c r="K8" i="13"/>
  <c r="L8" i="13"/>
  <c r="N8" i="13"/>
  <c r="O8" i="13"/>
  <c r="T8" i="13"/>
  <c r="D6" i="13"/>
  <c r="E6" i="13"/>
  <c r="F6" i="13"/>
  <c r="G6" i="13"/>
  <c r="H6" i="13"/>
  <c r="I6" i="13"/>
  <c r="J6" i="13"/>
  <c r="K6" i="13"/>
  <c r="L6" i="13"/>
  <c r="M6" i="13"/>
  <c r="N6" i="13"/>
  <c r="O6" i="13"/>
  <c r="P6" i="13"/>
  <c r="T6" i="13"/>
  <c r="D33" i="13"/>
  <c r="E33" i="13"/>
  <c r="J33" i="13"/>
  <c r="K33" i="13"/>
  <c r="M33" i="13"/>
  <c r="T33" i="13"/>
  <c r="D14" i="13"/>
  <c r="E14" i="13"/>
  <c r="F14" i="13"/>
  <c r="H14" i="13"/>
  <c r="I14" i="13"/>
  <c r="J14" i="13"/>
  <c r="K14" i="13"/>
  <c r="L14" i="13"/>
  <c r="M14" i="13"/>
  <c r="N14" i="13"/>
  <c r="O14" i="13"/>
  <c r="P14" i="13"/>
  <c r="T14" i="13"/>
  <c r="D23" i="13"/>
  <c r="E23" i="13"/>
  <c r="F23" i="13"/>
  <c r="G23" i="13"/>
  <c r="H23" i="13"/>
  <c r="I23" i="13"/>
  <c r="J23" i="13"/>
  <c r="K23" i="13"/>
  <c r="L23" i="13"/>
  <c r="M23" i="13"/>
  <c r="N23" i="13"/>
  <c r="O23" i="13"/>
  <c r="P23" i="13"/>
  <c r="T23" i="13"/>
  <c r="D20" i="13"/>
  <c r="E20" i="13"/>
  <c r="F20" i="13"/>
  <c r="G20" i="13"/>
  <c r="H20" i="13"/>
  <c r="I20" i="13"/>
  <c r="J20" i="13"/>
  <c r="K20" i="13"/>
  <c r="L20" i="13"/>
  <c r="M20" i="13"/>
  <c r="N20" i="13"/>
  <c r="O20" i="13"/>
  <c r="P20" i="13"/>
  <c r="T20" i="13"/>
  <c r="D3" i="13"/>
  <c r="E3" i="13"/>
  <c r="F3" i="13"/>
  <c r="G3" i="13"/>
  <c r="H3" i="13"/>
  <c r="I3" i="13"/>
  <c r="J3" i="13"/>
  <c r="K3" i="13"/>
  <c r="L3" i="13"/>
  <c r="M3" i="13"/>
  <c r="N3" i="13"/>
  <c r="O3" i="13"/>
  <c r="P3" i="13"/>
  <c r="T3" i="13"/>
  <c r="Q46" i="4"/>
  <c r="L46" i="4"/>
  <c r="K46" i="4"/>
  <c r="J46" i="4"/>
  <c r="F46" i="4"/>
  <c r="B46" i="4"/>
  <c r="G46" i="4" s="1"/>
  <c r="D7" i="4"/>
  <c r="N7" i="4" s="1"/>
  <c r="O47" i="4" l="1"/>
  <c r="C21" i="8" s="1"/>
  <c r="C16" i="13"/>
  <c r="R16" i="13" s="1"/>
  <c r="S16" i="13" s="1"/>
  <c r="S47" i="4"/>
  <c r="H46" i="4"/>
  <c r="Q45" i="4"/>
  <c r="Q44" i="4"/>
  <c r="Q43" i="4"/>
  <c r="Q42" i="4"/>
  <c r="Q41" i="4"/>
  <c r="Q40" i="4"/>
  <c r="Q39" i="4"/>
  <c r="Q38" i="4"/>
  <c r="Q37" i="4"/>
  <c r="Q36" i="4"/>
  <c r="Q35" i="4"/>
  <c r="Q34" i="4"/>
  <c r="Q33" i="4"/>
  <c r="Q32" i="4"/>
  <c r="Q31" i="4"/>
  <c r="Q30" i="4"/>
  <c r="Q29" i="4"/>
  <c r="Q28" i="4"/>
  <c r="Q27" i="4"/>
  <c r="Q26" i="4"/>
  <c r="Q25" i="4"/>
  <c r="Q24" i="4"/>
  <c r="Q23" i="4"/>
  <c r="Q22" i="4"/>
  <c r="Q21" i="4"/>
  <c r="Q20" i="4"/>
  <c r="Q19" i="4"/>
  <c r="Q18" i="4"/>
  <c r="Q17" i="4"/>
  <c r="Q16" i="4"/>
  <c r="Q15" i="4"/>
  <c r="Q14" i="4"/>
  <c r="Q13" i="4"/>
  <c r="Q12" i="4"/>
  <c r="Q11" i="4"/>
  <c r="Q10" i="4"/>
  <c r="Q9" i="4"/>
  <c r="Q8" i="4"/>
  <c r="Q7" i="4"/>
  <c r="Q6" i="4"/>
  <c r="Q5" i="4"/>
  <c r="Q4" i="4"/>
  <c r="Q3" i="4"/>
  <c r="J3" i="4"/>
  <c r="K3" i="4"/>
  <c r="L3" i="4"/>
  <c r="J4" i="4"/>
  <c r="K4" i="4"/>
  <c r="L4" i="4"/>
  <c r="J5" i="4"/>
  <c r="K5" i="4"/>
  <c r="L5" i="4"/>
  <c r="J6" i="4"/>
  <c r="K6" i="4"/>
  <c r="L6" i="4"/>
  <c r="J7" i="4"/>
  <c r="K7" i="4"/>
  <c r="L7" i="4"/>
  <c r="J8" i="4"/>
  <c r="K8" i="4"/>
  <c r="L8" i="4"/>
  <c r="J9" i="4"/>
  <c r="K9" i="4"/>
  <c r="L9" i="4"/>
  <c r="J10" i="4"/>
  <c r="K10" i="4"/>
  <c r="L10" i="4"/>
  <c r="J11" i="4"/>
  <c r="K11" i="4"/>
  <c r="L11" i="4"/>
  <c r="J12" i="4"/>
  <c r="K12" i="4"/>
  <c r="L12" i="4"/>
  <c r="J13" i="4"/>
  <c r="K13" i="4"/>
  <c r="L13" i="4"/>
  <c r="J14" i="4"/>
  <c r="K14" i="4"/>
  <c r="L14" i="4"/>
  <c r="J15" i="4"/>
  <c r="K15" i="4"/>
  <c r="L15" i="4"/>
  <c r="J16" i="4"/>
  <c r="K16" i="4"/>
  <c r="L16" i="4"/>
  <c r="J17" i="4"/>
  <c r="K17" i="4"/>
  <c r="L17" i="4"/>
  <c r="J18" i="4"/>
  <c r="K18" i="4"/>
  <c r="L18" i="4"/>
  <c r="J19" i="4"/>
  <c r="K19" i="4"/>
  <c r="L19" i="4"/>
  <c r="J20" i="4"/>
  <c r="K20" i="4"/>
  <c r="L20" i="4"/>
  <c r="J21" i="4"/>
  <c r="K21" i="4"/>
  <c r="L21" i="4"/>
  <c r="J22" i="4"/>
  <c r="K22" i="4"/>
  <c r="L22" i="4"/>
  <c r="J23" i="4"/>
  <c r="K23" i="4"/>
  <c r="L23" i="4"/>
  <c r="J24" i="4"/>
  <c r="K24" i="4"/>
  <c r="L24" i="4"/>
  <c r="J25" i="4"/>
  <c r="K25" i="4"/>
  <c r="L25" i="4"/>
  <c r="J26" i="4"/>
  <c r="K26" i="4"/>
  <c r="L26" i="4"/>
  <c r="J27" i="4"/>
  <c r="K27" i="4"/>
  <c r="L27" i="4"/>
  <c r="J28" i="4"/>
  <c r="K28" i="4"/>
  <c r="L28" i="4"/>
  <c r="J29" i="4"/>
  <c r="K29" i="4"/>
  <c r="L29" i="4"/>
  <c r="J30" i="4"/>
  <c r="K30" i="4"/>
  <c r="L30" i="4"/>
  <c r="J31" i="4"/>
  <c r="K31" i="4"/>
  <c r="L31" i="4"/>
  <c r="J32" i="4"/>
  <c r="K32" i="4"/>
  <c r="L32" i="4"/>
  <c r="J33" i="4"/>
  <c r="K33" i="4"/>
  <c r="L33" i="4"/>
  <c r="J34" i="4"/>
  <c r="K34" i="4"/>
  <c r="L34" i="4"/>
  <c r="J35" i="4"/>
  <c r="K35" i="4"/>
  <c r="L35" i="4"/>
  <c r="J36" i="4"/>
  <c r="K36" i="4"/>
  <c r="L36" i="4"/>
  <c r="J37" i="4"/>
  <c r="K37" i="4"/>
  <c r="L37" i="4"/>
  <c r="J38" i="4"/>
  <c r="K38" i="4"/>
  <c r="L38" i="4"/>
  <c r="J39" i="4"/>
  <c r="K39" i="4"/>
  <c r="L39" i="4"/>
  <c r="J40" i="4"/>
  <c r="K40" i="4"/>
  <c r="L40" i="4"/>
  <c r="J41" i="4"/>
  <c r="K41" i="4"/>
  <c r="L41" i="4"/>
  <c r="J42" i="4"/>
  <c r="K42" i="4"/>
  <c r="L42" i="4"/>
  <c r="J43" i="4"/>
  <c r="K43" i="4"/>
  <c r="L43" i="4"/>
  <c r="J44" i="4"/>
  <c r="K44" i="4"/>
  <c r="L44" i="4"/>
  <c r="J45" i="4"/>
  <c r="K45" i="4"/>
  <c r="L45" i="4"/>
  <c r="F3" i="4"/>
  <c r="F4" i="4"/>
  <c r="F5" i="4"/>
  <c r="F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B3" i="4"/>
  <c r="G3" i="4" s="1"/>
  <c r="B4" i="4"/>
  <c r="G4" i="4" s="1"/>
  <c r="B5" i="4"/>
  <c r="G5" i="4" s="1"/>
  <c r="B6" i="4"/>
  <c r="G6" i="4" s="1"/>
  <c r="B7" i="4"/>
  <c r="G7" i="4" s="1"/>
  <c r="B8" i="4"/>
  <c r="G8" i="4" s="1"/>
  <c r="B9" i="4"/>
  <c r="G9" i="4" s="1"/>
  <c r="B10" i="4"/>
  <c r="G10" i="4" s="1"/>
  <c r="B11" i="4"/>
  <c r="G11" i="4" s="1"/>
  <c r="B12" i="4"/>
  <c r="G12" i="4" s="1"/>
  <c r="B13" i="4"/>
  <c r="G13" i="4" s="1"/>
  <c r="B14" i="4"/>
  <c r="G14" i="4" s="1"/>
  <c r="B15" i="4"/>
  <c r="G15" i="4" s="1"/>
  <c r="B16" i="4"/>
  <c r="G16" i="4" s="1"/>
  <c r="B17" i="4"/>
  <c r="G17" i="4" s="1"/>
  <c r="B18" i="4"/>
  <c r="G18" i="4" s="1"/>
  <c r="B19" i="4"/>
  <c r="G19" i="4" s="1"/>
  <c r="B20" i="4"/>
  <c r="G20" i="4" s="1"/>
  <c r="B21" i="4"/>
  <c r="G21" i="4" s="1"/>
  <c r="B22" i="4"/>
  <c r="G22" i="4" s="1"/>
  <c r="B23" i="4"/>
  <c r="G23" i="4" s="1"/>
  <c r="B24" i="4"/>
  <c r="G24" i="4" s="1"/>
  <c r="B25" i="4"/>
  <c r="G25" i="4" s="1"/>
  <c r="B26" i="4"/>
  <c r="G26" i="4" s="1"/>
  <c r="B27" i="4"/>
  <c r="G27" i="4" s="1"/>
  <c r="B28" i="4"/>
  <c r="G28" i="4" s="1"/>
  <c r="B29" i="4"/>
  <c r="G29" i="4" s="1"/>
  <c r="B30" i="4"/>
  <c r="G30" i="4" s="1"/>
  <c r="B31" i="4"/>
  <c r="G31" i="4" s="1"/>
  <c r="B32" i="4"/>
  <c r="G32" i="4" s="1"/>
  <c r="B33" i="4"/>
  <c r="G33" i="4" s="1"/>
  <c r="B34" i="4"/>
  <c r="G34" i="4" s="1"/>
  <c r="B35" i="4"/>
  <c r="G35" i="4" s="1"/>
  <c r="B36" i="4"/>
  <c r="G36" i="4" s="1"/>
  <c r="B37" i="4"/>
  <c r="G37" i="4" s="1"/>
  <c r="B38" i="4"/>
  <c r="G38" i="4" s="1"/>
  <c r="B39" i="4"/>
  <c r="G39" i="4" s="1"/>
  <c r="B40" i="4"/>
  <c r="G40" i="4" s="1"/>
  <c r="B41" i="4"/>
  <c r="G41" i="4" s="1"/>
  <c r="B42" i="4"/>
  <c r="G42" i="4" s="1"/>
  <c r="B43" i="4"/>
  <c r="G43" i="4" s="1"/>
  <c r="B44" i="4"/>
  <c r="G44" i="4" s="1"/>
  <c r="B45" i="4"/>
  <c r="G45" i="4" s="1"/>
  <c r="T21" i="8"/>
  <c r="T43" i="8"/>
  <c r="T3" i="8"/>
  <c r="T50" i="8"/>
  <c r="T19" i="8"/>
  <c r="T31" i="8"/>
  <c r="T10" i="8"/>
  <c r="T47" i="8"/>
  <c r="T24" i="8"/>
  <c r="T36" i="8"/>
  <c r="T39" i="8"/>
  <c r="T35" i="8"/>
  <c r="T4" i="8"/>
  <c r="T27" i="8"/>
  <c r="T13" i="8"/>
  <c r="T6" i="8"/>
  <c r="O46" i="4" l="1"/>
  <c r="S46" i="4"/>
  <c r="C3" i="8"/>
  <c r="R27" i="8"/>
  <c r="S27" i="8" s="1"/>
  <c r="H30" i="4"/>
  <c r="H26" i="4"/>
  <c r="H6" i="4"/>
  <c r="C3" i="13"/>
  <c r="R3" i="13" s="1"/>
  <c r="S3" i="13" s="1"/>
  <c r="H41" i="4"/>
  <c r="H4" i="4"/>
  <c r="H33" i="4"/>
  <c r="H9" i="4"/>
  <c r="H44" i="4"/>
  <c r="H40" i="4"/>
  <c r="H28" i="4"/>
  <c r="H16" i="4"/>
  <c r="H8" i="4"/>
  <c r="H43" i="4"/>
  <c r="H39" i="4"/>
  <c r="H35" i="4"/>
  <c r="H31" i="4"/>
  <c r="H27" i="4"/>
  <c r="H38" i="4"/>
  <c r="H7" i="4"/>
  <c r="H45" i="4"/>
  <c r="H37" i="4"/>
  <c r="H22" i="4"/>
  <c r="H20" i="4"/>
  <c r="H42" i="4"/>
  <c r="H34" i="4"/>
  <c r="H11" i="4"/>
  <c r="H36" i="4"/>
  <c r="H29" i="4"/>
  <c r="H21" i="4"/>
  <c r="H5" i="4"/>
  <c r="H24" i="4"/>
  <c r="H32" i="4"/>
  <c r="H25" i="4"/>
  <c r="H23" i="4"/>
  <c r="H19" i="4"/>
  <c r="H18" i="4"/>
  <c r="H17" i="4"/>
  <c r="H15" i="4"/>
  <c r="H14" i="4"/>
  <c r="H13" i="4"/>
  <c r="H12" i="4"/>
  <c r="H10" i="4"/>
  <c r="H3" i="4"/>
  <c r="O3" i="4" l="1"/>
  <c r="O10" i="4"/>
  <c r="O12" i="4"/>
  <c r="O13" i="4"/>
  <c r="O14" i="4"/>
  <c r="O15" i="4"/>
  <c r="O17" i="4"/>
  <c r="O18" i="4"/>
  <c r="O19" i="4"/>
  <c r="O23" i="4"/>
  <c r="C16" i="8" s="1"/>
  <c r="O25" i="4"/>
  <c r="O32" i="4"/>
  <c r="C9" i="8" s="1"/>
  <c r="O24" i="4"/>
  <c r="O5" i="4"/>
  <c r="S5" i="4" s="1"/>
  <c r="O21" i="4"/>
  <c r="O29" i="4"/>
  <c r="S29" i="4" s="1"/>
  <c r="O36" i="4"/>
  <c r="O11" i="4"/>
  <c r="C13" i="8" s="1"/>
  <c r="O34" i="4"/>
  <c r="C19" i="8" s="1"/>
  <c r="O42" i="4"/>
  <c r="C23" i="13" s="1"/>
  <c r="R23" i="13" s="1"/>
  <c r="S23" i="13" s="1"/>
  <c r="O20" i="4"/>
  <c r="O22" i="4"/>
  <c r="O37" i="4"/>
  <c r="C11" i="8" s="1"/>
  <c r="O45" i="4"/>
  <c r="S45" i="4" s="1"/>
  <c r="O7" i="4"/>
  <c r="O38" i="4"/>
  <c r="S38" i="4" s="1"/>
  <c r="O27" i="4"/>
  <c r="O31" i="4"/>
  <c r="C6" i="8" s="1"/>
  <c r="O35" i="4"/>
  <c r="O39" i="4"/>
  <c r="S39" i="4" s="1"/>
  <c r="O43" i="4"/>
  <c r="O8" i="4"/>
  <c r="S8" i="4" s="1"/>
  <c r="O16" i="4"/>
  <c r="O28" i="4"/>
  <c r="S28" i="4" s="1"/>
  <c r="O40" i="4"/>
  <c r="O44" i="4"/>
  <c r="S44" i="4" s="1"/>
  <c r="O9" i="4"/>
  <c r="O33" i="4"/>
  <c r="S33" i="4" s="1"/>
  <c r="O4" i="4"/>
  <c r="O41" i="4"/>
  <c r="S41" i="4" s="1"/>
  <c r="O6" i="4"/>
  <c r="O26" i="4"/>
  <c r="S26" i="4" s="1"/>
  <c r="O30" i="4"/>
  <c r="S3" i="4"/>
  <c r="C12" i="8"/>
  <c r="S10" i="4"/>
  <c r="C4" i="8"/>
  <c r="S12" i="4"/>
  <c r="C20" i="8"/>
  <c r="S13" i="4"/>
  <c r="C10" i="8"/>
  <c r="S14" i="4"/>
  <c r="C28" i="8"/>
  <c r="S15" i="4"/>
  <c r="C14" i="8"/>
  <c r="S17" i="4"/>
  <c r="C44" i="8"/>
  <c r="R44" i="8" s="1"/>
  <c r="S44" i="8" s="1"/>
  <c r="S18" i="4"/>
  <c r="C17" i="8"/>
  <c r="S19" i="4"/>
  <c r="C31" i="8"/>
  <c r="S25" i="4"/>
  <c r="C36" i="8"/>
  <c r="S30" i="4"/>
  <c r="C29" i="8"/>
  <c r="S24" i="4"/>
  <c r="C45" i="8"/>
  <c r="S21" i="4"/>
  <c r="C39" i="8"/>
  <c r="S36" i="4"/>
  <c r="C30" i="8"/>
  <c r="S42" i="4"/>
  <c r="C26" i="8"/>
  <c r="S20" i="4"/>
  <c r="C33" i="8"/>
  <c r="S22" i="4"/>
  <c r="C32" i="8"/>
  <c r="S7" i="4"/>
  <c r="C24" i="8"/>
  <c r="C7" i="8"/>
  <c r="S27" i="4"/>
  <c r="C40" i="8"/>
  <c r="S35" i="4"/>
  <c r="C35" i="8"/>
  <c r="R35" i="8" s="1"/>
  <c r="S35" i="8" s="1"/>
  <c r="C5" i="8"/>
  <c r="S43" i="4"/>
  <c r="C23" i="8"/>
  <c r="C25" i="8"/>
  <c r="S16" i="4"/>
  <c r="C47" i="8"/>
  <c r="C8" i="8"/>
  <c r="S40" i="4"/>
  <c r="C42" i="8"/>
  <c r="C50" i="8"/>
  <c r="R50" i="8" s="1"/>
  <c r="S50" i="8" s="1"/>
  <c r="S9" i="4"/>
  <c r="C34" i="8"/>
  <c r="C38" i="8"/>
  <c r="S4" i="4"/>
  <c r="C37" i="8"/>
  <c r="C18" i="8"/>
  <c r="S6" i="4"/>
  <c r="C43" i="8"/>
  <c r="C15" i="8"/>
  <c r="S32" i="4"/>
  <c r="S31" i="4"/>
  <c r="S11" i="4"/>
  <c r="S23" i="4"/>
  <c r="S34" i="4"/>
  <c r="S37" i="4"/>
  <c r="C2" i="13"/>
  <c r="R39" i="8"/>
  <c r="S39" i="8" s="1"/>
  <c r="R19" i="8"/>
  <c r="S19" i="8" s="1"/>
  <c r="C25" i="13"/>
  <c r="R25" i="13" s="1"/>
  <c r="S25" i="13" s="1"/>
  <c r="C20" i="13"/>
  <c r="R20" i="13" s="1"/>
  <c r="S20" i="13" s="1"/>
  <c r="C6" i="13"/>
  <c r="R6" i="13" s="1"/>
  <c r="S6" i="13" s="1"/>
  <c r="C8" i="13"/>
  <c r="R8" i="13" s="1"/>
  <c r="S8" i="13" s="1"/>
  <c r="C33" i="13"/>
  <c r="R33" i="13" s="1"/>
  <c r="S33" i="13" s="1"/>
  <c r="T22" i="8"/>
  <c r="T28" i="8"/>
  <c r="T12" i="8"/>
  <c r="T17" i="8"/>
  <c r="T40" i="8"/>
  <c r="T38" i="8"/>
  <c r="T29" i="8"/>
  <c r="T15" i="8"/>
  <c r="T48" i="8"/>
  <c r="T18" i="8"/>
  <c r="R48" i="8"/>
  <c r="S48" i="8" s="1"/>
  <c r="C14" i="13" l="1"/>
  <c r="R14" i="13" s="1"/>
  <c r="S14" i="13" s="1"/>
  <c r="C41" i="8"/>
  <c r="R2" i="13"/>
  <c r="S2" i="13" s="1"/>
  <c r="R29" i="8"/>
  <c r="S29" i="8" s="1"/>
  <c r="R12" i="8"/>
  <c r="S12" i="8" s="1"/>
  <c r="R24" i="8"/>
  <c r="S24" i="8" s="1"/>
  <c r="U24" i="8" s="1"/>
  <c r="R47" i="8"/>
  <c r="S47" i="8" s="1"/>
  <c r="U47" i="8" s="1"/>
  <c r="R36" i="8"/>
  <c r="S36" i="8" s="1"/>
  <c r="R4" i="8"/>
  <c r="S4" i="8" s="1"/>
  <c r="U4" i="8" s="1"/>
  <c r="R16" i="8"/>
  <c r="S16" i="8" s="1"/>
  <c r="R6" i="8"/>
  <c r="S6" i="8" s="1"/>
  <c r="U6" i="8" s="1"/>
  <c r="R18" i="8"/>
  <c r="S18" i="8" s="1"/>
  <c r="R15" i="8"/>
  <c r="S15" i="8" s="1"/>
  <c r="U15" i="8" s="1"/>
  <c r="R38" i="8"/>
  <c r="S38" i="8" s="1"/>
  <c r="R17" i="8"/>
  <c r="S17" i="8" s="1"/>
  <c r="R10" i="8"/>
  <c r="S10" i="8" s="1"/>
  <c r="U10" i="8" s="1"/>
  <c r="R40" i="8"/>
  <c r="S40" i="8" s="1"/>
  <c r="R28" i="8"/>
  <c r="S28" i="8" s="1"/>
  <c r="R31" i="8"/>
  <c r="S31" i="8" s="1"/>
  <c r="R43" i="8"/>
  <c r="S43" i="8" s="1"/>
  <c r="U43" i="8" s="1"/>
  <c r="R3" i="8"/>
  <c r="S3" i="8" s="1"/>
  <c r="R13" i="8"/>
  <c r="S13" i="8" s="1"/>
  <c r="U13" i="8" s="1"/>
  <c r="R21" i="8"/>
  <c r="S21" i="8" s="1"/>
  <c r="U46" i="8"/>
  <c r="U44" i="8"/>
  <c r="U48" i="8"/>
  <c r="P15" i="13"/>
  <c r="P4" i="12"/>
  <c r="U40" i="8" l="1"/>
  <c r="U18" i="8"/>
  <c r="U36" i="8"/>
  <c r="U49" i="8"/>
  <c r="U50" i="8"/>
  <c r="U19" i="8"/>
  <c r="U39" i="8"/>
  <c r="O15" i="13"/>
  <c r="O9" i="12"/>
  <c r="O4" i="12"/>
  <c r="P13" i="13" l="1"/>
  <c r="P22" i="13"/>
  <c r="P26" i="13"/>
  <c r="P30" i="13"/>
  <c r="P3" i="12"/>
  <c r="P2" i="12"/>
  <c r="P5" i="13"/>
  <c r="P9" i="13"/>
  <c r="P7" i="12"/>
  <c r="P5" i="12"/>
  <c r="P8" i="12"/>
  <c r="P10" i="13"/>
  <c r="P21" i="13"/>
  <c r="P31" i="13"/>
  <c r="P12" i="13"/>
  <c r="P17" i="13"/>
  <c r="P32" i="13"/>
  <c r="P6" i="12"/>
  <c r="P4" i="13"/>
  <c r="P11" i="13"/>
  <c r="P7" i="13"/>
  <c r="N5" i="13"/>
  <c r="N15" i="13"/>
  <c r="O31" i="13" l="1"/>
  <c r="O3" i="12"/>
  <c r="O7" i="12"/>
  <c r="O30" i="13"/>
  <c r="O26" i="13"/>
  <c r="O17" i="13"/>
  <c r="O4" i="13"/>
  <c r="O6" i="12"/>
  <c r="O27" i="13"/>
  <c r="O22" i="13"/>
  <c r="O7" i="13"/>
  <c r="O2" i="12"/>
  <c r="O9" i="13"/>
  <c r="O10" i="13"/>
  <c r="O32" i="13"/>
  <c r="O5" i="12"/>
  <c r="O11" i="13"/>
  <c r="O12" i="13"/>
  <c r="O21" i="13"/>
  <c r="O13" i="13"/>
  <c r="O28" i="13"/>
  <c r="O38" i="13"/>
  <c r="O5" i="13"/>
  <c r="N31" i="13" l="1"/>
  <c r="N32" i="13"/>
  <c r="N26" i="13"/>
  <c r="M9" i="12"/>
  <c r="M4" i="12"/>
  <c r="M31" i="13"/>
  <c r="M5" i="13"/>
  <c r="M32" i="13"/>
  <c r="M15" i="13"/>
  <c r="N22" i="13" l="1"/>
  <c r="N5" i="12"/>
  <c r="N4" i="13"/>
  <c r="N10" i="13"/>
  <c r="N19" i="13"/>
  <c r="N7" i="13"/>
  <c r="N9" i="13"/>
  <c r="N30" i="13"/>
  <c r="N12" i="13"/>
  <c r="N28" i="13"/>
  <c r="N11" i="13"/>
  <c r="N21" i="13"/>
  <c r="N27" i="13"/>
  <c r="N3" i="12"/>
  <c r="N13" i="13"/>
  <c r="N2" i="12"/>
  <c r="N18" i="13"/>
  <c r="L10" i="13" l="1"/>
  <c r="L5" i="13"/>
  <c r="L15" i="13"/>
  <c r="L5" i="12"/>
  <c r="L9" i="12"/>
  <c r="L4" i="12"/>
  <c r="L10" i="12"/>
  <c r="M12" i="13" l="1"/>
  <c r="M19" i="13"/>
  <c r="M17" i="13"/>
  <c r="M10" i="13"/>
  <c r="M8" i="12"/>
  <c r="M22" i="13"/>
  <c r="M11" i="13"/>
  <c r="M7" i="12"/>
  <c r="M4" i="13"/>
  <c r="M9" i="13"/>
  <c r="M5" i="12"/>
  <c r="M21" i="13"/>
  <c r="M28" i="13"/>
  <c r="M18" i="13"/>
  <c r="M7" i="13"/>
  <c r="M13" i="13"/>
  <c r="M30" i="13"/>
  <c r="M3" i="12"/>
  <c r="M2" i="12"/>
  <c r="T31" i="13"/>
  <c r="T11" i="13"/>
  <c r="T34" i="13"/>
  <c r="D29" i="13"/>
  <c r="E29" i="13"/>
  <c r="F29" i="13"/>
  <c r="G29" i="13"/>
  <c r="H29" i="13"/>
  <c r="J29" i="13"/>
  <c r="T29" i="13"/>
  <c r="J27" i="13"/>
  <c r="T27" i="13"/>
  <c r="T22" i="13"/>
  <c r="J26" i="13"/>
  <c r="K26" i="13"/>
  <c r="T26" i="13"/>
  <c r="D15" i="13"/>
  <c r="E15" i="13"/>
  <c r="F15" i="13"/>
  <c r="G15" i="13"/>
  <c r="H15" i="13"/>
  <c r="I15" i="13"/>
  <c r="J15" i="13"/>
  <c r="K15" i="13"/>
  <c r="T15" i="13"/>
  <c r="C7" i="13"/>
  <c r="D7" i="13"/>
  <c r="E7" i="13"/>
  <c r="F7" i="13"/>
  <c r="G7" i="13"/>
  <c r="T7" i="13"/>
  <c r="T10" i="13"/>
  <c r="T5" i="13"/>
  <c r="K5" i="13"/>
  <c r="T30" i="13"/>
  <c r="T36" i="13"/>
  <c r="C36" i="13"/>
  <c r="T13" i="13"/>
  <c r="T12" i="13"/>
  <c r="K12" i="13"/>
  <c r="H12" i="13"/>
  <c r="G12" i="13"/>
  <c r="F12" i="13"/>
  <c r="D12" i="13"/>
  <c r="T35" i="13"/>
  <c r="T32" i="13"/>
  <c r="K32" i="13"/>
  <c r="J32" i="13"/>
  <c r="T28" i="13"/>
  <c r="T17" i="13"/>
  <c r="T4" i="13"/>
  <c r="T18" i="13"/>
  <c r="T19" i="13"/>
  <c r="T38" i="13"/>
  <c r="T21" i="13"/>
  <c r="T9" i="13"/>
  <c r="T12" i="12"/>
  <c r="T11" i="12"/>
  <c r="T5" i="12"/>
  <c r="T8" i="12"/>
  <c r="T10" i="12"/>
  <c r="T4" i="12"/>
  <c r="T6" i="12"/>
  <c r="T9" i="12"/>
  <c r="T7" i="12"/>
  <c r="T2" i="12"/>
  <c r="T3" i="12"/>
  <c r="T9" i="8"/>
  <c r="T34" i="8"/>
  <c r="T25" i="8"/>
  <c r="T42" i="8"/>
  <c r="T8" i="8"/>
  <c r="T23" i="8"/>
  <c r="T33" i="8"/>
  <c r="T26" i="8"/>
  <c r="T14" i="8"/>
  <c r="T45" i="8"/>
  <c r="T32" i="8"/>
  <c r="T37" i="8"/>
  <c r="T11" i="8"/>
  <c r="T5" i="8"/>
  <c r="L6" i="12" l="1"/>
  <c r="L3" i="12"/>
  <c r="L28" i="13"/>
  <c r="L31" i="13"/>
  <c r="L9" i="13"/>
  <c r="L21" i="13"/>
  <c r="L30" i="13"/>
  <c r="L17" i="13"/>
  <c r="L7" i="13"/>
  <c r="L13" i="13"/>
  <c r="L4" i="13"/>
  <c r="L11" i="13"/>
  <c r="L19" i="13"/>
  <c r="L35" i="13"/>
  <c r="L7" i="12"/>
  <c r="L22" i="13"/>
  <c r="L18" i="13"/>
  <c r="L2" i="12"/>
  <c r="L12" i="13"/>
  <c r="K19" i="13"/>
  <c r="K30" i="13"/>
  <c r="K13" i="13"/>
  <c r="J12" i="13"/>
  <c r="J30" i="13"/>
  <c r="J13" i="13"/>
  <c r="J28" i="13"/>
  <c r="K28" i="13" l="1"/>
  <c r="J18" i="13"/>
  <c r="K21" i="13"/>
  <c r="K18" i="13"/>
  <c r="K10" i="13"/>
  <c r="J22" i="13"/>
  <c r="J5" i="13"/>
  <c r="J31" i="13"/>
  <c r="J10" i="13"/>
  <c r="K11" i="13"/>
  <c r="K7" i="13"/>
  <c r="J7" i="13"/>
  <c r="J11" i="13"/>
  <c r="K31" i="13"/>
  <c r="J19" i="13"/>
  <c r="J21" i="13"/>
  <c r="K27" i="13"/>
  <c r="J17" i="13"/>
  <c r="J9" i="13"/>
  <c r="J4" i="13"/>
  <c r="K17" i="13"/>
  <c r="K4" i="13"/>
  <c r="K9" i="13"/>
  <c r="K6" i="12"/>
  <c r="J2" i="12"/>
  <c r="J3" i="12"/>
  <c r="K9" i="12"/>
  <c r="J8" i="12"/>
  <c r="J5" i="12"/>
  <c r="K5" i="12"/>
  <c r="J4" i="12"/>
  <c r="K7" i="12"/>
  <c r="K4" i="12"/>
  <c r="J7" i="12"/>
  <c r="K3" i="12"/>
  <c r="K2" i="12"/>
  <c r="I7" i="13"/>
  <c r="I12" i="13"/>
  <c r="I13" i="13"/>
  <c r="R7" i="13" l="1"/>
  <c r="S7" i="13" s="1"/>
  <c r="I18" i="13"/>
  <c r="I34" i="13"/>
  <c r="I22" i="13"/>
  <c r="I11" i="13"/>
  <c r="I28" i="13"/>
  <c r="I5" i="13"/>
  <c r="I27" i="13"/>
  <c r="I19" i="13"/>
  <c r="I26" i="13"/>
  <c r="I21" i="13"/>
  <c r="I10" i="13"/>
  <c r="I31" i="13"/>
  <c r="I4" i="13"/>
  <c r="I9" i="13"/>
  <c r="I17" i="13"/>
  <c r="I10" i="12"/>
  <c r="I3" i="12"/>
  <c r="I2" i="12"/>
  <c r="I8" i="12"/>
  <c r="I9" i="12"/>
  <c r="I4" i="12"/>
  <c r="H35" i="13"/>
  <c r="H32" i="13"/>
  <c r="H13" i="13"/>
  <c r="H28" i="13" l="1"/>
  <c r="H34" i="13"/>
  <c r="H26" i="13"/>
  <c r="H10" i="13"/>
  <c r="H22" i="13"/>
  <c r="H11" i="13"/>
  <c r="H5" i="13"/>
  <c r="H18" i="13"/>
  <c r="H31" i="13"/>
  <c r="H4" i="13"/>
  <c r="H17" i="13"/>
  <c r="H9" i="13"/>
  <c r="H7" i="12"/>
  <c r="H8" i="12"/>
  <c r="H2" i="12"/>
  <c r="H6" i="12"/>
  <c r="H9" i="12"/>
  <c r="H5" i="12"/>
  <c r="H3" i="12"/>
  <c r="H4" i="12"/>
  <c r="H10" i="12"/>
  <c r="G28" i="13"/>
  <c r="G32" i="13"/>
  <c r="G13" i="13"/>
  <c r="G10" i="13"/>
  <c r="G36" i="13"/>
  <c r="G34" i="13"/>
  <c r="G19" i="13" l="1"/>
  <c r="G26" i="13"/>
  <c r="G17" i="13"/>
  <c r="G5" i="13"/>
  <c r="G27" i="13"/>
  <c r="G11" i="13"/>
  <c r="G22" i="13"/>
  <c r="G18" i="13"/>
  <c r="G4" i="13"/>
  <c r="G9" i="13"/>
  <c r="G6" i="12"/>
  <c r="G5" i="12"/>
  <c r="G10" i="12"/>
  <c r="G4" i="12"/>
  <c r="G7" i="12"/>
  <c r="G3" i="12"/>
  <c r="G2" i="12"/>
  <c r="F18" i="13"/>
  <c r="F10" i="13"/>
  <c r="F34" i="13"/>
  <c r="F13" i="13"/>
  <c r="F30" i="13"/>
  <c r="E28" i="13"/>
  <c r="E30" i="13"/>
  <c r="E13" i="13"/>
  <c r="E35" i="13"/>
  <c r="E34" i="13"/>
  <c r="E10" i="13"/>
  <c r="E12" i="13"/>
  <c r="F32" i="13" l="1"/>
  <c r="E32" i="13"/>
  <c r="F28" i="13"/>
  <c r="F21" i="13"/>
  <c r="F19" i="13"/>
  <c r="E19" i="13"/>
  <c r="E21" i="13"/>
  <c r="E26" i="13"/>
  <c r="E22" i="13"/>
  <c r="F22" i="13"/>
  <c r="F27" i="13"/>
  <c r="F11" i="13"/>
  <c r="E27" i="13"/>
  <c r="E5" i="13"/>
  <c r="E11" i="13"/>
  <c r="F26" i="13"/>
  <c r="F5" i="13"/>
  <c r="E17" i="13"/>
  <c r="E9" i="13"/>
  <c r="F4" i="13"/>
  <c r="F9" i="13"/>
  <c r="F17" i="13"/>
  <c r="E4" i="13"/>
  <c r="E4" i="12"/>
  <c r="E7" i="12"/>
  <c r="F5" i="12"/>
  <c r="F4" i="12"/>
  <c r="F6" i="12"/>
  <c r="E3" i="12"/>
  <c r="E8" i="12"/>
  <c r="E9" i="12"/>
  <c r="F3" i="12"/>
  <c r="F9" i="12"/>
  <c r="F8" i="12"/>
  <c r="G9" i="12"/>
  <c r="E5" i="12"/>
  <c r="E10" i="12"/>
  <c r="E6" i="12"/>
  <c r="F11" i="12"/>
  <c r="E2" i="12"/>
  <c r="F10" i="12"/>
  <c r="F2" i="12"/>
  <c r="F7" i="12"/>
  <c r="D10" i="13"/>
  <c r="D30" i="13"/>
  <c r="E18" i="13"/>
  <c r="D36" i="13"/>
  <c r="R36" i="13" s="1"/>
  <c r="S36" i="13" s="1"/>
  <c r="D13" i="13"/>
  <c r="R11" i="8" l="1"/>
  <c r="S11" i="8" s="1"/>
  <c r="D18" i="13"/>
  <c r="D22" i="13"/>
  <c r="D11" i="13"/>
  <c r="D27" i="13"/>
  <c r="D31" i="13"/>
  <c r="D21" i="13"/>
  <c r="D19" i="13"/>
  <c r="D28" i="13"/>
  <c r="D34" i="13"/>
  <c r="D5" i="13"/>
  <c r="D26" i="13"/>
  <c r="D4" i="13"/>
  <c r="D17" i="13"/>
  <c r="D9" i="13"/>
  <c r="D6" i="12"/>
  <c r="D9" i="12"/>
  <c r="D10" i="12"/>
  <c r="D2" i="12"/>
  <c r="D4" i="12"/>
  <c r="D7" i="12"/>
  <c r="D5" i="12"/>
  <c r="R32" i="8"/>
  <c r="S32" i="8" s="1"/>
  <c r="R5" i="8"/>
  <c r="S5" i="8" s="1"/>
  <c r="D11" i="12"/>
  <c r="R11" i="12" s="1"/>
  <c r="S11" i="12" s="1"/>
  <c r="D3" i="12"/>
  <c r="D8" i="12"/>
  <c r="R26" i="8" l="1"/>
  <c r="S26" i="8" s="1"/>
  <c r="T30" i="8" l="1"/>
  <c r="T41" i="8"/>
  <c r="T20" i="8"/>
  <c r="T2" i="8"/>
  <c r="T7" i="8"/>
  <c r="B2" i="4"/>
  <c r="G2" i="4" s="1"/>
  <c r="J2" i="4"/>
  <c r="Q2" i="4"/>
  <c r="L2" i="4"/>
  <c r="K2" i="4"/>
  <c r="F2" i="4"/>
  <c r="U35" i="8" l="1"/>
  <c r="C32" i="13"/>
  <c r="R32" i="13" s="1"/>
  <c r="S32" i="13" s="1"/>
  <c r="C30" i="13"/>
  <c r="R30" i="13" s="1"/>
  <c r="S30" i="13" s="1"/>
  <c r="C29" i="13"/>
  <c r="R29" i="13" s="1"/>
  <c r="S29" i="13" s="1"/>
  <c r="C34" i="13"/>
  <c r="R34" i="13" s="1"/>
  <c r="S34" i="13" s="1"/>
  <c r="H2" i="4"/>
  <c r="O2" i="4" l="1"/>
  <c r="C22" i="8" s="1"/>
  <c r="U5" i="8"/>
  <c r="S2" i="4"/>
  <c r="C5" i="13"/>
  <c r="R5" i="13" s="1"/>
  <c r="S5" i="13" s="1"/>
  <c r="C22" i="13"/>
  <c r="R22" i="13" s="1"/>
  <c r="S22" i="13" s="1"/>
  <c r="C31" i="13"/>
  <c r="R31" i="13" s="1"/>
  <c r="S31" i="13" s="1"/>
  <c r="C11" i="13"/>
  <c r="R11" i="13" s="1"/>
  <c r="S11" i="13" s="1"/>
  <c r="C35" i="13"/>
  <c r="R35" i="13" s="1"/>
  <c r="S35" i="13" s="1"/>
  <c r="C4" i="13"/>
  <c r="R4" i="13" s="1"/>
  <c r="S4" i="13" s="1"/>
  <c r="C38" i="13"/>
  <c r="R38" i="13" s="1"/>
  <c r="S38" i="13" s="1"/>
  <c r="C6" i="12"/>
  <c r="R6" i="12" s="1"/>
  <c r="S6" i="12" s="1"/>
  <c r="R42" i="8"/>
  <c r="S42" i="8" s="1"/>
  <c r="C4" i="12"/>
  <c r="R4" i="12" s="1"/>
  <c r="S4" i="12" s="1"/>
  <c r="C2" i="8"/>
  <c r="C10" i="12"/>
  <c r="R10" i="12" s="1"/>
  <c r="S10" i="12" s="1"/>
  <c r="R23" i="8"/>
  <c r="S23" i="8" s="1"/>
  <c r="C15" i="13"/>
  <c r="R15" i="13" s="1"/>
  <c r="S15" i="13" s="1"/>
  <c r="C18" i="13"/>
  <c r="R18" i="13" s="1"/>
  <c r="S18" i="13" s="1"/>
  <c r="C21" i="13"/>
  <c r="R21" i="13" s="1"/>
  <c r="S21" i="13" s="1"/>
  <c r="C13" i="13"/>
  <c r="R13" i="13" s="1"/>
  <c r="S13" i="13" s="1"/>
  <c r="C8" i="12"/>
  <c r="R8" i="12" s="1"/>
  <c r="S8" i="12" s="1"/>
  <c r="C17" i="13"/>
  <c r="R17" i="13" s="1"/>
  <c r="S17" i="13" s="1"/>
  <c r="R2" i="8" l="1"/>
  <c r="S2" i="8" s="1"/>
  <c r="R45" i="8"/>
  <c r="S45" i="8" s="1"/>
  <c r="U45" i="8" s="1"/>
  <c r="R9" i="8"/>
  <c r="S9" i="8" s="1"/>
  <c r="U9" i="8" s="1"/>
  <c r="R34" i="8"/>
  <c r="S34" i="8" s="1"/>
  <c r="R37" i="8"/>
  <c r="S37" i="8" s="1"/>
  <c r="R25" i="8"/>
  <c r="S25" i="8" s="1"/>
  <c r="R22" i="8"/>
  <c r="S22" i="8" s="1"/>
  <c r="U22" i="8" s="1"/>
  <c r="U21" i="8"/>
  <c r="C10" i="13"/>
  <c r="R10" i="13" s="1"/>
  <c r="S10" i="13" s="1"/>
  <c r="C27" i="13"/>
  <c r="R27" i="13" s="1"/>
  <c r="S27" i="13" s="1"/>
  <c r="C26" i="13"/>
  <c r="R26" i="13" s="1"/>
  <c r="S26" i="13" s="1"/>
  <c r="C7" i="12"/>
  <c r="R7" i="12" s="1"/>
  <c r="S7" i="12" s="1"/>
  <c r="C19" i="13"/>
  <c r="R19" i="13" s="1"/>
  <c r="S19" i="13" s="1"/>
  <c r="C28" i="13"/>
  <c r="R28" i="13" s="1"/>
  <c r="S28" i="13" s="1"/>
  <c r="C12" i="13"/>
  <c r="R12" i="13" s="1"/>
  <c r="S12" i="13" s="1"/>
  <c r="C9" i="13"/>
  <c r="R9" i="13" s="1"/>
  <c r="S9" i="13" s="1"/>
  <c r="R20" i="8"/>
  <c r="S20" i="8" s="1"/>
  <c r="C3" i="12"/>
  <c r="C12" i="12"/>
  <c r="C5" i="12"/>
  <c r="R5" i="12" s="1"/>
  <c r="S5" i="12" s="1"/>
  <c r="C2" i="12"/>
  <c r="R2" i="12" s="1"/>
  <c r="S2" i="12" s="1"/>
  <c r="C9" i="12"/>
  <c r="R9" i="12" s="1"/>
  <c r="S9" i="12" s="1"/>
  <c r="R14" i="8"/>
  <c r="S14" i="8" s="1"/>
  <c r="R41" i="8"/>
  <c r="S41" i="8" s="1"/>
  <c r="U32" i="8"/>
  <c r="R12" i="12" l="1"/>
  <c r="S12" i="12" s="1"/>
  <c r="R3" i="12"/>
  <c r="S3" i="12" s="1"/>
  <c r="R30" i="8"/>
  <c r="S30" i="8" s="1"/>
  <c r="R8" i="8"/>
  <c r="S8" i="8" s="1"/>
  <c r="U8" i="8" s="1"/>
  <c r="R7" i="8"/>
  <c r="S7" i="8" s="1"/>
  <c r="R33" i="8"/>
  <c r="S33" i="8" s="1"/>
  <c r="U33" i="8" s="1"/>
  <c r="U34" i="8"/>
  <c r="U42" i="8"/>
  <c r="U31" i="8"/>
  <c r="U37" i="8"/>
  <c r="U38" i="8"/>
  <c r="U26" i="8"/>
  <c r="U29" i="8"/>
  <c r="U23" i="8"/>
  <c r="U2" i="8"/>
  <c r="U16" i="8"/>
  <c r="U41" i="8"/>
  <c r="U11" i="8" l="1"/>
  <c r="U12" i="8"/>
  <c r="U20" i="8"/>
  <c r="U28" i="8"/>
  <c r="U30" i="8"/>
  <c r="U17" i="8"/>
  <c r="U14" i="8"/>
  <c r="U25" i="8"/>
  <c r="U27" i="8"/>
  <c r="U3" i="8"/>
  <c r="U7" i="8"/>
</calcChain>
</file>

<file path=xl/sharedStrings.xml><?xml version="1.0" encoding="utf-8"?>
<sst xmlns="http://schemas.openxmlformats.org/spreadsheetml/2006/main" count="1314" uniqueCount="291">
  <si>
    <t>Editie pilot</t>
  </si>
  <si>
    <t>Casu Igor</t>
  </si>
  <si>
    <t>Florin Ionita</t>
  </si>
  <si>
    <t>Adrian Chiru</t>
  </si>
  <si>
    <t>Editia 1</t>
  </si>
  <si>
    <t>decembrie 2017</t>
  </si>
  <si>
    <t>Cristina Man</t>
  </si>
  <si>
    <t>Eduard Ene</t>
  </si>
  <si>
    <t>Silviu Burcea</t>
  </si>
  <si>
    <t>ian-mar 2018</t>
  </si>
  <si>
    <t>Editia 2</t>
  </si>
  <si>
    <t>Editia 3</t>
  </si>
  <si>
    <t>apr-iun 2018</t>
  </si>
  <si>
    <t>Cristian Dumitru C</t>
  </si>
  <si>
    <t>Distanta: </t>
  </si>
  <si>
    <t>Puncte Fete/Baieti</t>
  </si>
  <si>
    <t>Viteza (min/km) </t>
  </si>
  <si>
    <t>Puncte Fete Baieti</t>
  </si>
  <si>
    <t>5 max 4:30/max 4:00</t>
  </si>
  <si>
    <t>4.5 max 4.45/max 4:15</t>
  </si>
  <si>
    <t>4 max 5:00/max 4:30</t>
  </si>
  <si>
    <t>3.5 max 5:15/max 4:45</t>
  </si>
  <si>
    <t>3 max 5:30/max 5:00</t>
  </si>
  <si>
    <t>2.5 max 5:45/max 5:15</t>
  </si>
  <si>
    <t>2 max 6:00/max 5:30</t>
  </si>
  <si>
    <t>1.5 max 6:30/max 6:00</t>
  </si>
  <si>
    <t>1 max 8:00/ max 7:00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</si>
  <si>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</si>
  <si>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</si>
  <si>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</si>
  <si>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</si>
  <si>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</si>
  <si>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</si>
  <si>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</si>
  <si>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</si>
  <si>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</si>
  <si>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</si>
  <si>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</si>
  <si>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</si>
  <si>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</si>
  <si>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</si>
  <si>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</si>
  <si>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</si>
  <si>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</si>
  <si>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Pct prezentare</t>
  </si>
  <si>
    <t>%D</t>
  </si>
  <si>
    <t>%V</t>
  </si>
  <si>
    <t>%P</t>
  </si>
  <si>
    <t>TOTAL ETAPA</t>
  </si>
  <si>
    <t>Ziua postarii</t>
  </si>
  <si>
    <t>Check single entry</t>
  </si>
  <si>
    <t>oct-dec 2018</t>
  </si>
  <si>
    <t>Catalin Holban</t>
  </si>
  <si>
    <t>Ana-Maria Rusu</t>
  </si>
  <si>
    <t>Catalin Tintareanu</t>
  </si>
  <si>
    <t>Oana Elena</t>
  </si>
  <si>
    <t>Oana Trif</t>
  </si>
  <si>
    <t>Andrei Mezofii</t>
  </si>
  <si>
    <t>Dan Spataru</t>
  </si>
  <si>
    <t>Ovidiu Gavrilovici</t>
  </si>
  <si>
    <t>Ester Breban</t>
  </si>
  <si>
    <t>Robert Herman</t>
  </si>
  <si>
    <t>Andrei Diaconescu</t>
  </si>
  <si>
    <t>Bogdan Tala</t>
  </si>
  <si>
    <t>Anamaria Catalina</t>
  </si>
  <si>
    <t>Constandan Cornelius</t>
  </si>
  <si>
    <t>Cristian Iancu</t>
  </si>
  <si>
    <t>Marius Iulian Alecu</t>
  </si>
  <si>
    <t>Alex Ionut Husariu</t>
  </si>
  <si>
    <t>Cosmin Niculescu</t>
  </si>
  <si>
    <t>Adrico Adrian</t>
  </si>
  <si>
    <t>Flo Dum</t>
  </si>
  <si>
    <t>Raluca M. Paun</t>
  </si>
  <si>
    <t>Vasi Minzatu</t>
  </si>
  <si>
    <t>Razvan Herlea</t>
  </si>
  <si>
    <t>Dan Mihaescu</t>
  </si>
  <si>
    <t>Giuliana Sadovei</t>
  </si>
  <si>
    <t>Marius Enescu</t>
  </si>
  <si>
    <t>5 puncte</t>
  </si>
  <si>
    <t>4 puncte</t>
  </si>
  <si>
    <t>3 puncte</t>
  </si>
  <si>
    <t>2 puncte</t>
  </si>
  <si>
    <t>1 punct</t>
  </si>
  <si>
    <t>doar cateva cuvinte</t>
  </si>
  <si>
    <t>0 puncte</t>
  </si>
  <si>
    <t>simpla mentionare a #ligaSYR</t>
  </si>
  <si>
    <t>Scurta prezentare</t>
  </si>
  <si>
    <t>Prezentare de nivel mediu</t>
  </si>
  <si>
    <t>Se dau de la 1 la 5 puncte cu plusuri pentru: descriere frumoasa, ceva amuzant, poze, nr de like-uri, conditii speciale, traseu desenat etc. Aici e la latitudinea fiecaruia sa impresioneze cum stie, iar eu voi incerca sa fiu cat mai "obiectiv". Ca orientare, criteriile sunt ca mai jos, dar aici nu e nimic exact si nu ma voi apuca sa le bifez la fiecare</t>
  </si>
  <si>
    <t>Prezentare completa si frumoasa, eventual amuzanta, elemente deosebite de povestire, fotografii, filmulete, conditii speciale de mediu etc</t>
  </si>
  <si>
    <t xml:space="preserve">Prezentare interesanta, poze etc </t>
  </si>
  <si>
    <t>Mihai Ilie</t>
  </si>
  <si>
    <t>Cosmin Constantin Popa</t>
  </si>
  <si>
    <t>Silvia Medinschi</t>
  </si>
  <si>
    <t>Bonusuri</t>
  </si>
  <si>
    <t>Premii</t>
  </si>
  <si>
    <t>Pentru diferenta de nivel pozitiva (elevation): 0,5p pt +500m, 1p pentru +1000m si 1,5p pentru &gt; +1500m
Se acorda la fiecare etapa in plus fata de punctajul calculat obisnuit, drept compensatie pentru scaderea de viteza pe urcare
Recomandabil sa se mentioneze in prezentare ca a fost cu diferenta de nivel</t>
  </si>
  <si>
    <t>Daniel Moldoveanu</t>
  </si>
  <si>
    <t>Regulament:</t>
  </si>
  <si>
    <t xml:space="preserve">Prezenta: 5p pentru postare in toate cele 15 etape, 3p pentru 14 etape si 1 punct pentru 13 etape. </t>
  </si>
  <si>
    <t>Edi Hirjoi</t>
  </si>
  <si>
    <t>Prezentare</t>
  </si>
  <si>
    <t>Data</t>
  </si>
  <si>
    <t>Loc</t>
  </si>
  <si>
    <t>DISTANTA</t>
  </si>
  <si>
    <t>TOTAL</t>
  </si>
  <si>
    <t>VITEZA</t>
  </si>
  <si>
    <t>Et</t>
  </si>
  <si>
    <t>Catalin</t>
  </si>
  <si>
    <t>Ovidiu</t>
  </si>
  <si>
    <t>Ester</t>
  </si>
  <si>
    <t>Robert</t>
  </si>
  <si>
    <t>Anamaria</t>
  </si>
  <si>
    <t>Flo</t>
  </si>
  <si>
    <t>Vasi</t>
  </si>
  <si>
    <t>Marius</t>
  </si>
  <si>
    <t>Mihai</t>
  </si>
  <si>
    <t>Cristina</t>
  </si>
  <si>
    <t>Silvia</t>
  </si>
  <si>
    <t>Daniel</t>
  </si>
  <si>
    <t>Edi</t>
  </si>
  <si>
    <t>Oana E</t>
  </si>
  <si>
    <t>Oana T</t>
  </si>
  <si>
    <t>Silviu B</t>
  </si>
  <si>
    <t>Andrei M</t>
  </si>
  <si>
    <t>Andrei D</t>
  </si>
  <si>
    <t>Cristian I</t>
  </si>
  <si>
    <t>Cosmin N</t>
  </si>
  <si>
    <t>Dan S</t>
  </si>
  <si>
    <t>Dan M</t>
  </si>
  <si>
    <t>Cornelius</t>
  </si>
  <si>
    <t>Alex</t>
  </si>
  <si>
    <t>Adrian</t>
  </si>
  <si>
    <t>Raluca</t>
  </si>
  <si>
    <t>Cosmin P</t>
  </si>
  <si>
    <t>Ana-Maria</t>
  </si>
  <si>
    <t>Giuliana</t>
  </si>
  <si>
    <t>Bonus elevatie</t>
  </si>
  <si>
    <t>Naidin Marian Laurentiu</t>
  </si>
  <si>
    <t>Gen</t>
  </si>
  <si>
    <t>Pseudo</t>
  </si>
  <si>
    <t>Steven</t>
  </si>
  <si>
    <t>6-12 mai 2019</t>
  </si>
  <si>
    <t>13-19 mai 2019</t>
  </si>
  <si>
    <t>20-26 mai 2019</t>
  </si>
  <si>
    <t>26 mai-2 iunie 2019</t>
  </si>
  <si>
    <t>3-9 iunie 2019</t>
  </si>
  <si>
    <t>10-16 iunie 2019</t>
  </si>
  <si>
    <t>17-23 iunie 2019</t>
  </si>
  <si>
    <t>24-30 iunie 2019</t>
  </si>
  <si>
    <t>1-7 iulie 2019</t>
  </si>
  <si>
    <t>8-14 iulie 2019</t>
  </si>
  <si>
    <t>15-21 iulie 2019</t>
  </si>
  <si>
    <t>22-28 iulie 2019</t>
  </si>
  <si>
    <t>29 iulie-4 august 2019</t>
  </si>
  <si>
    <t>5-11 august 2019</t>
  </si>
  <si>
    <t>12-18 august 2019</t>
  </si>
  <si>
    <t>Editia 4</t>
  </si>
  <si>
    <t>ian-apr 2019</t>
  </si>
  <si>
    <t>5 min 20km/min 21km</t>
  </si>
  <si>
    <t>4,5 min 18km/min 19km</t>
  </si>
  <si>
    <t>4 min 16km/min 17km</t>
  </si>
  <si>
    <t>3,5 min 14km/min 15km</t>
  </si>
  <si>
    <t>3 min 11,5 km/min 12km</t>
  </si>
  <si>
    <t>2,5 min 9km/min 9,5km</t>
  </si>
  <si>
    <t>2 min 6,5km/min 7km</t>
  </si>
  <si>
    <t>1,5 min 4,5km/min 5km</t>
  </si>
  <si>
    <t>1 min 2,5km/min 3km</t>
  </si>
  <si>
    <t>Pentru distanta peste semi: 0,1 puncte pentru fiecare 5km in plus. Se acorda la fiecare etapa in plus fata de punctajul calculat obisnuit, drept compensatie pentru scaderea de viteza pe distanta</t>
  </si>
  <si>
    <t>Bonus distanta</t>
  </si>
  <si>
    <t>Prezentare (O SA FIE SI JUMATATI DE PUNCT) </t>
  </si>
  <si>
    <t>1. Cine poate participa? Oricine, membru al grupului Share your run.</t>
  </si>
  <si>
    <t>2. Poti participa la cate etape doresti/poti (nu mai eliminam pe motiv de absente, ci doar dam bonusuri de prezenta - vezi mai jos)</t>
  </si>
  <si>
    <t>3. Cand ma pot inscrie? ORICAND, prin simpla postare de alergari cu #ligaSYR. De preferat, totusi, sa se anunte.</t>
  </si>
  <si>
    <t>4. Cum se desfasoara? O ETAPA PE SAPTAMANA (luni-duminica) cu cate o singura alergare care puncteaza la categoriile: distanta, viteza si prezentare (vezi mai jos baremul)</t>
  </si>
  <si>
    <t>6. Ca să punctezi la viteză, trebuie să ai și distanță de minim 1p.</t>
  </si>
  <si>
    <t>7. Se accepta orice aplicatie (Garmin, Strava, Endomondo, Runtastic etc), recomandat fiind sa faceti si o descriere, puneti cateva poze, chestii amuzante etc pentru a lua puncte la prezentare. ATENTIE! POSTAREA SA FIE VIZIBILA DE CATRE TOTI si, de preferat, fara print screen, ci doar link din aplicatie. 
Se accepta si alergari pe banda, dar nu introduse manual in aplicatie. 
De asemenea, nu se accepta folosirea pauzei la ceas la intervale, etc, ci doar in situatii exceptionale (stat la semafor), dar acestea trebuie limitate la minimum</t>
  </si>
  <si>
    <t>8. Sunt avantajati vitezistii sau long-runnerii? Nu, pentru ca ponderea criteriilor care puncteaza va fi diferita, de la o etapa la alta (50%, 30%, 20%), avand totusi un echilibru pe tot sezonul intre categorii</t>
  </si>
  <si>
    <t>9. Aranjarea baremului pe saptamani se va face random, fara a tine cont de anumite competitii. Ar dezavantaja neparticipantii.</t>
  </si>
  <si>
    <t>10. Care e structura diviziilor? O singura liga pentru toata lumea</t>
  </si>
  <si>
    <t>11. Cum se face departajarea, in caz de egalitate de puncte? Distanta mai mare alergata, in cursul sezonului</t>
  </si>
  <si>
    <t>12. Fiecare participant, are dreptul la o saptamana de scutire (dupa ce a participat deja la macar una), pe motiv de sanatate, vacante etc, dar trebuie sa anunte.</t>
  </si>
  <si>
    <t>4b. DOAR PENTRU POSTARE, e voie sa se intarzie pana in lunea de dupa etapa. Chiar daca ai postat lunea urmatoare, alergarea trebuie sa fie tot din saptamana etapei.</t>
  </si>
  <si>
    <t>5. Cum se puncteaza? Fiecare va posta alergarile (in ziua in care au fost facute, indiferent daca sunt antrenamente sau curse), ca si pana acum, OBLIGATORIU TREBUIND SA MENTIONEZE CU CARE PARTICIPA (HASTAG #ligaSYR). IN CAZ DE LIPSA HASTAG, NU SE VA PUNCTA!!!.  De restul calculelor in excel ma ocup eu</t>
  </si>
  <si>
    <t>5b. Avem si bonusuri de elevatie si distanta (vedeti mai jos)</t>
  </si>
  <si>
    <t>In fiecare LUNI, ora 23:59 (ora Romaniei). Ce se posteaza dupa aceasta data/ora nu va fi luat in considerare. Alergarea trebuie insa sa fie tot din saptamana etapei.</t>
  </si>
  <si>
    <t>Sistem de punctaj (SCHIMBAT prin apropierea distantelor): </t>
  </si>
  <si>
    <t>Mela</t>
  </si>
  <si>
    <t>Andrew</t>
  </si>
  <si>
    <t>Marian-Adrian Presuceanu</t>
  </si>
  <si>
    <t>Marian P</t>
  </si>
  <si>
    <t>Steven White</t>
  </si>
  <si>
    <t>Dinu</t>
  </si>
  <si>
    <t>Dinu Turcanu</t>
  </si>
  <si>
    <t>Mela Radutoiu</t>
  </si>
  <si>
    <t>Andrew Roza</t>
  </si>
  <si>
    <t>Laurentiu Daniel Moga</t>
  </si>
  <si>
    <t>Laurentiu</t>
  </si>
  <si>
    <t>Cristian Ungureanu</t>
  </si>
  <si>
    <t>Cristian U</t>
  </si>
  <si>
    <t>Bogdan Pletea</t>
  </si>
  <si>
    <t>Bogdan P</t>
  </si>
  <si>
    <t>Bogdan T</t>
  </si>
  <si>
    <t>Alexandru Dinu</t>
  </si>
  <si>
    <t>Alexandru</t>
  </si>
  <si>
    <t>Letiția Provian</t>
  </si>
  <si>
    <t>Letitia</t>
  </si>
  <si>
    <t>Codruta Holban</t>
  </si>
  <si>
    <t>Codruta</t>
  </si>
  <si>
    <t>Florin G</t>
  </si>
  <si>
    <t>Florin I</t>
  </si>
  <si>
    <t>Bucuresti</t>
  </si>
  <si>
    <t>Buzau</t>
  </si>
  <si>
    <t>Alba Iulia</t>
  </si>
  <si>
    <t>Iasi</t>
  </si>
  <si>
    <t>Timisioara</t>
  </si>
  <si>
    <t>Cluj Napoca</t>
  </si>
  <si>
    <t>Suceava</t>
  </si>
  <si>
    <t>Slobozia</t>
  </si>
  <si>
    <t>Piatra Neamt</t>
  </si>
  <si>
    <t>?</t>
  </si>
  <si>
    <t>Bicaz</t>
  </si>
  <si>
    <t>Brasov</t>
  </si>
  <si>
    <t>Andresiu Andrei</t>
  </si>
  <si>
    <t>Andrei A</t>
  </si>
  <si>
    <t>Galati</t>
  </si>
  <si>
    <t>Montreal</t>
  </si>
  <si>
    <t>Focsani</t>
  </si>
  <si>
    <t>- o înscriere prin tragere la sorți (la fel ca in sez 4) la Baneasa Forest Run (3 noiembrie)</t>
  </si>
  <si>
    <t>- doua inscrieri prin tragere la sorti (sistemul din sezonul 4) la Istrita Escape(21 septembrie), la probele de Maraton (39 km cu 1800m dif de nivel) si Cros (9,5 km cu 300 m di de nivel)</t>
  </si>
  <si>
    <t>- un echipament complet de la InfinityRun pentru cel clasat pe PRIMUL LOC: tricou+sort daca e baiat, tricou+fusta daca e fata</t>
  </si>
  <si>
    <t>Codrin Constantin</t>
  </si>
  <si>
    <t>Codrin</t>
  </si>
  <si>
    <t>Dan Onescu</t>
  </si>
  <si>
    <t>Dan O</t>
  </si>
  <si>
    <t>Razvan Dobrovici</t>
  </si>
  <si>
    <t>Razvan D</t>
  </si>
  <si>
    <t>Razvan H</t>
  </si>
  <si>
    <t>Timisoara</t>
  </si>
  <si>
    <t>Braila</t>
  </si>
  <si>
    <t>elapsed time</t>
  </si>
  <si>
    <t>10-16 iunie</t>
  </si>
  <si>
    <t>Alin Darius</t>
  </si>
  <si>
    <t>fara hastag</t>
  </si>
  <si>
    <t>Alexandru Verzes</t>
  </si>
  <si>
    <t>Alexandru V</t>
  </si>
  <si>
    <t>Alin D</t>
  </si>
  <si>
    <t>F27</t>
  </si>
  <si>
    <t>M43</t>
  </si>
  <si>
    <t>M38</t>
  </si>
  <si>
    <t>M28</t>
  </si>
  <si>
    <t>M47</t>
  </si>
  <si>
    <t>F50</t>
  </si>
  <si>
    <t>M35</t>
  </si>
  <si>
    <t>M37</t>
  </si>
  <si>
    <t>M27</t>
  </si>
  <si>
    <t>M32</t>
  </si>
  <si>
    <t>M31</t>
  </si>
  <si>
    <t>M36</t>
  </si>
  <si>
    <t>M46</t>
  </si>
  <si>
    <t>M48</t>
  </si>
  <si>
    <t>F38</t>
  </si>
  <si>
    <t>F32</t>
  </si>
  <si>
    <t>F60</t>
  </si>
  <si>
    <t>F31</t>
  </si>
  <si>
    <t>M34</t>
  </si>
  <si>
    <t>M25</t>
  </si>
  <si>
    <t>M42</t>
  </si>
  <si>
    <t>M50</t>
  </si>
  <si>
    <t>M30</t>
  </si>
  <si>
    <t>F35</t>
  </si>
  <si>
    <t>M45</t>
  </si>
  <si>
    <t>M49</t>
  </si>
  <si>
    <t>Laurentiu Lungu</t>
  </si>
  <si>
    <t>Laurentiu L</t>
  </si>
  <si>
    <t>Laurentiu N</t>
  </si>
  <si>
    <t>Gorcioaia Flor Ionut</t>
  </si>
  <si>
    <t>Eficienta</t>
  </si>
  <si>
    <t>Interval</t>
  </si>
  <si>
    <t>Gorci si Ester accidentati</t>
  </si>
  <si>
    <t>22-28 iulie</t>
  </si>
  <si>
    <t>29 iulie-4 august</t>
  </si>
  <si>
    <t>PROPUNERI SEZON 6</t>
  </si>
  <si>
    <t>Bonus elevatie proportional, chiar si pt cei peste +1500</t>
  </si>
  <si>
    <t>Ajustare bonus distanta. Probabil 0,1 puncte la fiecare 10 km in plus peste semi, in loc de fiecare 5 km</t>
  </si>
  <si>
    <t>Eligibil IE</t>
  </si>
  <si>
    <t>NU</t>
  </si>
  <si>
    <t>BONUS</t>
  </si>
  <si>
    <t>Sanse la extragere</t>
  </si>
  <si>
    <t>BONUS PREZENTA</t>
  </si>
  <si>
    <t xml:space="preserve">Baneasa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</si>
</sst>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h:mm:ss;@"/>
    <numFmt numFmtId="165" formatCode="_(* #,##0.0_);_(* \(#,##0.0\);_(* &quot;-&quot;??_);_(@_)"/>
    <numFmt numFmtId="166" formatCode="_(* #,##0_);_(* \(#,##0\);_(* &quot;-&quot;??_);_(@_)"/>
    <numFmt numFmtId="167" formatCode="0.0%"/>
  </numFmts>
  <fonts count="16" x14ac:knownFonts="1">
    <font>
      <sz val="11"/>
      <color theme="1"/>
      <name val="Calibri"/>
      <family val="2"/>
      <scheme val="minor"/>
    </font>
    <font>
      <sz val="9"/>
      <color rgb="FF1D2129"/>
      <name val="Calibri"/>
      <family val="2"/>
      <scheme val="minor"/>
    </font>
    <font>
      <sz val="9"/>
      <color theme="1"/>
      <name val="Calibri"/>
      <family val="2"/>
      <scheme val="minor"/>
    </font>
    <font>
      <b/>
      <sz val="9"/>
      <color rgb="FF1D2129"/>
      <name val="Calibri"/>
      <family val="2"/>
      <scheme val="minor"/>
    </font>
    <font>
      <b/>
      <sz val="9"/>
      <color rgb="FFFF0000"/>
      <name val="Calibri"/>
      <family val="2"/>
      <scheme val="minor"/>
    </font>
    <font>
      <sz val="9"/>
      <color rgb="FFFF0000"/>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b/>
      <sz val="8"/>
      <color theme="1"/>
      <name val="Calibri"/>
      <family val="2"/>
      <scheme val="minor"/>
    </font>
  </fonts>
  <fills count="12">
    <fill>
      <patternFill patternType="none"/>
    </fill>
    <fill>
      <patternFill patternType="gray125"/>
    </fill>
    <fill>
      <patternFill patternType="solid">
        <fgColor rgb="FFFFFFFF"/>
        <bgColor indexed="64"/>
      </patternFill>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rgb="FFFFFF0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rgb="FFFFFFCC"/>
        <bgColor indexed="64"/>
      </patternFill>
    </fill>
    <fill>
      <patternFill patternType="solid">
        <fgColor theme="9" tint="0.59999389629810485"/>
        <bgColor indexed="64"/>
      </patternFill>
    </fill>
  </fills>
  <borders count="2">
    <border>
      <left/>
      <right/>
      <top/>
      <bottom/>
      <diagonal/>
    </border>
    <border>
      <left/>
      <right/>
      <top/>
      <bottom style="thin">
        <color indexed="64"/>
      </bottom>
      <diagonal/>
    </border>
  </borders>
  <cellStyleXfs count="3">
    <xf numFmtId="0" fontId="0" fillId="0" borderId="0"/>
    <xf numFmtId="43" fontId="14" fillId="0" borderId="0" applyFont="0" applyFill="0" applyBorder="0" applyAlignment="0" applyProtection="0"/>
    <xf numFmtId="9" fontId="14" fillId="0" borderId="0" applyFont="0" applyFill="0" applyBorder="0" applyAlignment="0" applyProtection="0"/>
  </cellStyleXfs>
  <cellXfs count="91">
    <xf numFmtId="0" fontId="0" fillId="0" borderId="0" xfId="0"/>
    <xf numFmtId="17" fontId="0" fillId="0" borderId="0" xfId="0" quotePrefix="1" applyNumberFormat="1"/>
    <xf numFmtId="0" fontId="1" fillId="0" borderId="0" xfId="0" applyFont="1" applyBorder="1" applyAlignment="1">
      <alignment vertical="center"/>
    </xf>
    <xf numFmtId="0" fontId="2" fillId="0" borderId="0" xfId="0" applyFont="1" applyBorder="1"/>
    <xf numFmtId="0" fontId="1" fillId="2" borderId="0" xfId="0" applyFont="1" applyFill="1" applyBorder="1" applyAlignment="1">
      <alignment vertical="center"/>
    </xf>
    <xf numFmtId="0" fontId="3" fillId="0" borderId="0" xfId="0" applyFont="1" applyBorder="1" applyAlignment="1">
      <alignment vertical="center"/>
    </xf>
    <xf numFmtId="0" fontId="2" fillId="0" borderId="0" xfId="0" applyFont="1"/>
    <xf numFmtId="0" fontId="6" fillId="3" borderId="0" xfId="0" applyFont="1" applyFill="1" applyBorder="1" applyAlignment="1">
      <alignment horizontal="center" wrapText="1"/>
    </xf>
    <xf numFmtId="0" fontId="6" fillId="3" borderId="0" xfId="0" applyFont="1" applyFill="1" applyBorder="1" applyAlignment="1">
      <alignment horizontal="right" wrapText="1"/>
    </xf>
    <xf numFmtId="0" fontId="2" fillId="0" borderId="0" xfId="0" applyFont="1" applyBorder="1" applyAlignment="1">
      <alignment wrapText="1"/>
    </xf>
    <xf numFmtId="0" fontId="2" fillId="4" borderId="0" xfId="0" applyFont="1" applyFill="1" applyBorder="1" applyAlignment="1">
      <alignment wrapText="1"/>
    </xf>
    <xf numFmtId="0" fontId="6" fillId="4" borderId="0" xfId="0" applyFont="1" applyFill="1" applyBorder="1" applyAlignment="1">
      <alignment horizontal="center" wrapText="1"/>
    </xf>
    <xf numFmtId="0" fontId="6" fillId="0" borderId="0" xfId="0" applyFont="1" applyBorder="1" applyAlignment="1">
      <alignment horizontal="right" wrapText="1"/>
    </xf>
    <xf numFmtId="0" fontId="7" fillId="5" borderId="0" xfId="0" applyFont="1" applyFill="1" applyBorder="1" applyAlignment="1">
      <alignment wrapText="1"/>
    </xf>
    <xf numFmtId="0" fontId="7" fillId="5" borderId="0" xfId="0" applyFont="1" applyFill="1" applyBorder="1" applyAlignment="1">
      <alignment horizontal="right" wrapText="1"/>
    </xf>
    <xf numFmtId="0" fontId="7" fillId="6" borderId="0" xfId="0" applyFont="1" applyFill="1" applyBorder="1" applyAlignment="1">
      <alignment wrapText="1"/>
    </xf>
    <xf numFmtId="21" fontId="7" fillId="6" borderId="0" xfId="0" applyNumberFormat="1" applyFont="1" applyFill="1" applyBorder="1" applyAlignment="1">
      <alignment horizontal="right" wrapText="1"/>
    </xf>
    <xf numFmtId="0" fontId="7" fillId="6" borderId="0" xfId="0" applyFont="1" applyFill="1" applyBorder="1" applyAlignment="1">
      <alignment horizontal="right" wrapText="1"/>
    </xf>
    <xf numFmtId="0" fontId="2" fillId="0" borderId="0" xfId="0" applyFont="1" applyBorder="1" applyAlignment="1">
      <alignment horizontal="right" wrapText="1"/>
    </xf>
    <xf numFmtId="9" fontId="7" fillId="0" borderId="0" xfId="0" applyNumberFormat="1" applyFont="1" applyBorder="1" applyAlignment="1">
      <alignment horizontal="right" wrapText="1"/>
    </xf>
    <xf numFmtId="0" fontId="2" fillId="6" borderId="0" xfId="0" applyFont="1" applyFill="1" applyBorder="1" applyAlignment="1">
      <alignment wrapText="1"/>
    </xf>
    <xf numFmtId="0" fontId="6" fillId="4" borderId="0" xfId="0" applyFont="1" applyFill="1" applyBorder="1" applyAlignment="1">
      <alignment wrapText="1"/>
    </xf>
    <xf numFmtId="0" fontId="6" fillId="0" borderId="0" xfId="0" applyFont="1" applyBorder="1" applyAlignment="1">
      <alignment wrapText="1"/>
    </xf>
    <xf numFmtId="0" fontId="7" fillId="4" borderId="0" xfId="0" applyFont="1" applyFill="1" applyBorder="1" applyAlignment="1">
      <alignment wrapText="1"/>
    </xf>
    <xf numFmtId="0" fontId="7" fillId="4" borderId="0" xfId="0" applyFont="1" applyFill="1" applyBorder="1" applyAlignment="1">
      <alignment horizontal="right" wrapText="1"/>
    </xf>
    <xf numFmtId="21" fontId="7" fillId="4" borderId="0" xfId="0" applyNumberFormat="1" applyFont="1" applyFill="1" applyBorder="1" applyAlignment="1">
      <alignment horizontal="right" wrapText="1"/>
    </xf>
    <xf numFmtId="164" fontId="2" fillId="0" borderId="0" xfId="0" applyNumberFormat="1" applyFont="1"/>
    <xf numFmtId="0" fontId="8" fillId="0" borderId="0" xfId="0" applyFont="1"/>
    <xf numFmtId="0" fontId="1" fillId="7" borderId="0" xfId="0" applyFont="1" applyFill="1" applyBorder="1" applyAlignment="1">
      <alignment vertical="center"/>
    </xf>
    <xf numFmtId="0" fontId="9" fillId="7" borderId="0" xfId="0" applyFont="1" applyFill="1"/>
    <xf numFmtId="0" fontId="4" fillId="0" borderId="0" xfId="0" applyFont="1" applyBorder="1" applyAlignment="1">
      <alignment vertical="center"/>
    </xf>
    <xf numFmtId="0" fontId="5" fillId="0" borderId="0" xfId="0" applyFont="1" applyBorder="1" applyAlignment="1">
      <alignment vertical="center"/>
    </xf>
    <xf numFmtId="0" fontId="4" fillId="7" borderId="0" xfId="0" applyFont="1" applyFill="1" applyBorder="1" applyAlignment="1">
      <alignment vertical="center"/>
    </xf>
    <xf numFmtId="0" fontId="5" fillId="7" borderId="0" xfId="0" applyFont="1" applyFill="1" applyBorder="1" applyAlignment="1">
      <alignment vertical="center"/>
    </xf>
    <xf numFmtId="0" fontId="10" fillId="0" borderId="0" xfId="0" applyFont="1" applyBorder="1" applyAlignment="1">
      <alignment wrapText="1"/>
    </xf>
    <xf numFmtId="0" fontId="11" fillId="0" borderId="0" xfId="0" applyFont="1"/>
    <xf numFmtId="0" fontId="7" fillId="0" borderId="0" xfId="0" applyFont="1" applyFill="1" applyBorder="1" applyAlignment="1">
      <alignment wrapText="1"/>
    </xf>
    <xf numFmtId="0" fontId="6" fillId="0" borderId="0" xfId="0" applyFont="1" applyFill="1" applyBorder="1" applyAlignment="1">
      <alignment wrapText="1"/>
    </xf>
    <xf numFmtId="0" fontId="12" fillId="8" borderId="0" xfId="0" applyFont="1" applyFill="1"/>
    <xf numFmtId="0" fontId="13" fillId="8" borderId="0" xfId="0" applyFont="1" applyFill="1"/>
    <xf numFmtId="0" fontId="13" fillId="9" borderId="0" xfId="0" applyFont="1" applyFill="1"/>
    <xf numFmtId="0" fontId="13" fillId="10" borderId="0" xfId="0" applyFont="1" applyFill="1"/>
    <xf numFmtId="0" fontId="10" fillId="3" borderId="0" xfId="0" applyFont="1" applyFill="1" applyBorder="1" applyAlignment="1">
      <alignment wrapText="1"/>
    </xf>
    <xf numFmtId="0" fontId="10" fillId="4" borderId="0" xfId="0" applyFont="1" applyFill="1" applyBorder="1" applyAlignment="1">
      <alignment wrapText="1"/>
    </xf>
    <xf numFmtId="165" fontId="2" fillId="0" borderId="0" xfId="1" applyNumberFormat="1" applyFont="1" applyBorder="1"/>
    <xf numFmtId="43" fontId="6" fillId="0" borderId="0" xfId="1" applyNumberFormat="1" applyFont="1" applyBorder="1" applyAlignment="1">
      <alignment wrapText="1"/>
    </xf>
    <xf numFmtId="43" fontId="7" fillId="0" borderId="0" xfId="1" applyNumberFormat="1" applyFont="1" applyBorder="1" applyAlignment="1">
      <alignment horizontal="right" wrapText="1"/>
    </xf>
    <xf numFmtId="43" fontId="2" fillId="0" borderId="0" xfId="1" applyNumberFormat="1" applyFont="1" applyBorder="1"/>
    <xf numFmtId="165" fontId="6" fillId="4" borderId="0" xfId="1" applyNumberFormat="1" applyFont="1" applyFill="1" applyBorder="1" applyAlignment="1">
      <alignment wrapText="1"/>
    </xf>
    <xf numFmtId="165" fontId="7" fillId="4" borderId="0" xfId="1" applyNumberFormat="1" applyFont="1" applyFill="1" applyBorder="1" applyAlignment="1">
      <alignment horizontal="right" wrapText="1"/>
    </xf>
    <xf numFmtId="0" fontId="2" fillId="0" borderId="0" xfId="0" applyFont="1" applyFill="1" applyBorder="1"/>
    <xf numFmtId="0" fontId="6" fillId="11" borderId="0" xfId="0" applyFont="1" applyFill="1" applyBorder="1" applyAlignment="1">
      <alignment wrapText="1"/>
    </xf>
    <xf numFmtId="14" fontId="7" fillId="11" borderId="0" xfId="0" applyNumberFormat="1" applyFont="1" applyFill="1" applyBorder="1" applyAlignment="1">
      <alignment horizontal="right" wrapText="1"/>
    </xf>
    <xf numFmtId="0" fontId="3" fillId="7" borderId="0" xfId="0" applyFont="1" applyFill="1" applyBorder="1" applyAlignment="1">
      <alignment vertical="center"/>
    </xf>
    <xf numFmtId="0" fontId="2" fillId="7" borderId="0" xfId="0" applyFont="1" applyFill="1" applyBorder="1" applyAlignment="1">
      <alignment horizontal="right" wrapText="1"/>
    </xf>
    <xf numFmtId="0" fontId="2" fillId="7" borderId="0" xfId="0" applyFont="1" applyFill="1" applyBorder="1" applyAlignment="1">
      <alignment wrapText="1"/>
    </xf>
    <xf numFmtId="9" fontId="7" fillId="7" borderId="0" xfId="0" applyNumberFormat="1" applyFont="1" applyFill="1" applyBorder="1" applyAlignment="1">
      <alignment horizontal="right" wrapText="1"/>
    </xf>
    <xf numFmtId="0" fontId="0" fillId="0" borderId="0" xfId="0" quotePrefix="1"/>
    <xf numFmtId="0" fontId="2" fillId="0" borderId="0" xfId="0" applyFont="1" applyFill="1" applyBorder="1" applyAlignment="1">
      <alignment horizontal="right" wrapText="1"/>
    </xf>
    <xf numFmtId="0" fontId="2" fillId="0" borderId="0" xfId="0" applyFont="1" applyFill="1" applyBorder="1" applyAlignment="1">
      <alignment wrapText="1"/>
    </xf>
    <xf numFmtId="9" fontId="7" fillId="0" borderId="0" xfId="0" applyNumberFormat="1" applyFont="1" applyFill="1" applyBorder="1" applyAlignment="1">
      <alignment horizontal="right" wrapText="1"/>
    </xf>
    <xf numFmtId="0" fontId="2" fillId="0" borderId="0" xfId="0" quotePrefix="1" applyFont="1" applyBorder="1"/>
    <xf numFmtId="0" fontId="7" fillId="4" borderId="1" xfId="0" applyFont="1" applyFill="1" applyBorder="1" applyAlignment="1">
      <alignment wrapText="1"/>
    </xf>
    <xf numFmtId="0" fontId="7" fillId="0" borderId="1" xfId="0" applyFont="1" applyFill="1" applyBorder="1" applyAlignment="1">
      <alignment wrapText="1"/>
    </xf>
    <xf numFmtId="0" fontId="7" fillId="4" borderId="1" xfId="0" applyFont="1" applyFill="1" applyBorder="1" applyAlignment="1">
      <alignment horizontal="right" wrapText="1"/>
    </xf>
    <xf numFmtId="21" fontId="7" fillId="4" borderId="1" xfId="0" applyNumberFormat="1" applyFont="1" applyFill="1" applyBorder="1" applyAlignment="1">
      <alignment horizontal="right" wrapText="1"/>
    </xf>
    <xf numFmtId="164" fontId="2" fillId="0" borderId="1" xfId="0" applyNumberFormat="1" applyFont="1" applyBorder="1"/>
    <xf numFmtId="0" fontId="2" fillId="0" borderId="1" xfId="0" applyFont="1" applyBorder="1" applyAlignment="1">
      <alignment horizontal="right" wrapText="1"/>
    </xf>
    <xf numFmtId="9" fontId="7" fillId="0" borderId="1" xfId="0" applyNumberFormat="1" applyFont="1" applyBorder="1" applyAlignment="1">
      <alignment horizontal="right" wrapText="1"/>
    </xf>
    <xf numFmtId="165" fontId="7" fillId="4" borderId="1" xfId="1" applyNumberFormat="1" applyFont="1" applyFill="1" applyBorder="1" applyAlignment="1">
      <alignment horizontal="right" wrapText="1"/>
    </xf>
    <xf numFmtId="43" fontId="7" fillId="0" borderId="1" xfId="1" applyNumberFormat="1" applyFont="1" applyBorder="1" applyAlignment="1">
      <alignment horizontal="right" wrapText="1"/>
    </xf>
    <xf numFmtId="14" fontId="7" fillId="11" borderId="1" xfId="0" applyNumberFormat="1" applyFont="1" applyFill="1" applyBorder="1" applyAlignment="1">
      <alignment horizontal="right" wrapText="1"/>
    </xf>
    <xf numFmtId="0" fontId="2" fillId="0" borderId="1" xfId="0" applyFont="1" applyBorder="1"/>
    <xf numFmtId="20" fontId="7" fillId="4" borderId="0" xfId="0" applyNumberFormat="1" applyFont="1" applyFill="1" applyBorder="1" applyAlignment="1">
      <alignment horizontal="right" wrapText="1"/>
    </xf>
    <xf numFmtId="164" fontId="2" fillId="0" borderId="0" xfId="0" applyNumberFormat="1" applyFont="1" applyBorder="1"/>
    <xf numFmtId="9" fontId="2" fillId="0" borderId="0" xfId="2" applyFont="1"/>
    <xf numFmtId="9" fontId="2" fillId="0" borderId="0" xfId="2" applyFont="1" applyBorder="1"/>
    <xf numFmtId="9" fontId="2" fillId="0" borderId="1" xfId="2" applyFont="1" applyBorder="1"/>
    <xf numFmtId="165" fontId="7" fillId="7" borderId="0" xfId="1" applyNumberFormat="1" applyFont="1" applyFill="1" applyBorder="1" applyAlignment="1">
      <alignment horizontal="right" wrapText="1"/>
    </xf>
    <xf numFmtId="0" fontId="5" fillId="0" borderId="0" xfId="0" applyFont="1" applyBorder="1"/>
    <xf numFmtId="0" fontId="12" fillId="8" borderId="0" xfId="0" applyFont="1" applyFill="1" applyAlignment="1">
      <alignment horizontal="left" vertical="top"/>
    </xf>
    <xf numFmtId="9" fontId="2" fillId="0" borderId="0" xfId="2" applyNumberFormat="1" applyFont="1"/>
    <xf numFmtId="165" fontId="6" fillId="0" borderId="0" xfId="1" applyNumberFormat="1" applyFont="1" applyFill="1" applyBorder="1" applyAlignment="1">
      <alignment wrapText="1"/>
    </xf>
    <xf numFmtId="165" fontId="7" fillId="0" borderId="0" xfId="1" applyNumberFormat="1" applyFont="1" applyFill="1" applyBorder="1" applyAlignment="1">
      <alignment horizontal="right" wrapText="1"/>
    </xf>
    <xf numFmtId="165" fontId="7" fillId="0" borderId="1" xfId="1" applyNumberFormat="1" applyFont="1" applyFill="1" applyBorder="1" applyAlignment="1">
      <alignment horizontal="right" wrapText="1"/>
    </xf>
    <xf numFmtId="165" fontId="2" fillId="0" borderId="0" xfId="1" applyNumberFormat="1" applyFont="1" applyFill="1" applyBorder="1"/>
    <xf numFmtId="166" fontId="2" fillId="0" borderId="0" xfId="1" applyNumberFormat="1" applyFont="1"/>
    <xf numFmtId="0" fontId="12" fillId="8" borderId="0" xfId="0" applyFont="1" applyFill="1" applyAlignment="1">
      <alignment horizontal="left"/>
    </xf>
    <xf numFmtId="0" fontId="15" fillId="8" borderId="0" xfId="0" applyFont="1" applyFill="1" applyAlignment="1">
      <alignment horizontal="left"/>
    </xf>
    <xf numFmtId="0" fontId="15" fillId="8" borderId="0" xfId="0" applyFont="1" applyFill="1"/>
    <xf numFmtId="167" fontId="2" fillId="0" borderId="0" xfId="2" applyNumberFormat="1" applyFont="1"/>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topLeftCell="A28" workbookViewId="0">
      <selection activeCell="G34" sqref="G34"/>
    </sheetView>
  </sheetViews>
  <sheetFormatPr defaultRowHeight="15" x14ac:dyDescent="0.25"/>
  <cols>
    <col min="2" max="2" width="20.5703125" customWidth="1"/>
    <col min="4" max="4" width="22.28515625" customWidth="1"/>
    <col min="5" max="5" width="23.140625" customWidth="1"/>
  </cols>
  <sheetData>
    <row r="1" spans="1:1" x14ac:dyDescent="0.25">
      <c r="A1" s="5" t="s">
        <v>98</v>
      </c>
    </row>
    <row r="2" spans="1:1" x14ac:dyDescent="0.25">
      <c r="A2" s="2" t="s">
        <v>171</v>
      </c>
    </row>
    <row r="3" spans="1:1" x14ac:dyDescent="0.25">
      <c r="A3" s="2" t="s">
        <v>172</v>
      </c>
    </row>
    <row r="4" spans="1:1" x14ac:dyDescent="0.25">
      <c r="A4" s="2" t="s">
        <v>173</v>
      </c>
    </row>
    <row r="5" spans="1:1" x14ac:dyDescent="0.25">
      <c r="A5" s="2" t="s">
        <v>174</v>
      </c>
    </row>
    <row r="6" spans="1:1" x14ac:dyDescent="0.25">
      <c r="A6" s="28" t="s">
        <v>182</v>
      </c>
    </row>
    <row r="7" spans="1:1" x14ac:dyDescent="0.25">
      <c r="A7" s="2" t="s">
        <v>183</v>
      </c>
    </row>
    <row r="8" spans="1:1" x14ac:dyDescent="0.25">
      <c r="A8" s="28" t="s">
        <v>184</v>
      </c>
    </row>
    <row r="9" spans="1:1" x14ac:dyDescent="0.25">
      <c r="A9" s="2" t="s">
        <v>175</v>
      </c>
    </row>
    <row r="10" spans="1:1" x14ac:dyDescent="0.25">
      <c r="A10" s="2" t="s">
        <v>176</v>
      </c>
    </row>
    <row r="11" spans="1:1" x14ac:dyDescent="0.25">
      <c r="A11" s="2" t="s">
        <v>177</v>
      </c>
    </row>
    <row r="12" spans="1:1" x14ac:dyDescent="0.25">
      <c r="A12" s="2" t="s">
        <v>178</v>
      </c>
    </row>
    <row r="13" spans="1:1" x14ac:dyDescent="0.25">
      <c r="A13" s="28" t="s">
        <v>179</v>
      </c>
    </row>
    <row r="14" spans="1:1" x14ac:dyDescent="0.25">
      <c r="A14" s="4" t="s">
        <v>180</v>
      </c>
    </row>
    <row r="15" spans="1:1" x14ac:dyDescent="0.25">
      <c r="A15" s="28" t="s">
        <v>181</v>
      </c>
    </row>
    <row r="16" spans="1:1" x14ac:dyDescent="0.25">
      <c r="A16" s="3"/>
    </row>
    <row r="17" spans="1:2" x14ac:dyDescent="0.25">
      <c r="A17" s="5" t="s">
        <v>186</v>
      </c>
    </row>
    <row r="18" spans="1:2" x14ac:dyDescent="0.25">
      <c r="A18" s="32" t="s">
        <v>14</v>
      </c>
      <c r="B18" s="29"/>
    </row>
    <row r="19" spans="1:2" x14ac:dyDescent="0.25">
      <c r="A19" s="33" t="s">
        <v>15</v>
      </c>
      <c r="B19" s="29"/>
    </row>
    <row r="20" spans="1:2" x14ac:dyDescent="0.25">
      <c r="A20" s="33" t="s">
        <v>159</v>
      </c>
      <c r="B20" s="29"/>
    </row>
    <row r="21" spans="1:2" x14ac:dyDescent="0.25">
      <c r="A21" s="33" t="s">
        <v>160</v>
      </c>
      <c r="B21" s="29"/>
    </row>
    <row r="22" spans="1:2" x14ac:dyDescent="0.25">
      <c r="A22" s="33" t="s">
        <v>161</v>
      </c>
      <c r="B22" s="29"/>
    </row>
    <row r="23" spans="1:2" x14ac:dyDescent="0.25">
      <c r="A23" s="33" t="s">
        <v>162</v>
      </c>
      <c r="B23" s="29"/>
    </row>
    <row r="24" spans="1:2" x14ac:dyDescent="0.25">
      <c r="A24" s="33" t="s">
        <v>163</v>
      </c>
      <c r="B24" s="29"/>
    </row>
    <row r="25" spans="1:2" x14ac:dyDescent="0.25">
      <c r="A25" s="33" t="s">
        <v>164</v>
      </c>
      <c r="B25" s="29"/>
    </row>
    <row r="26" spans="1:2" x14ac:dyDescent="0.25">
      <c r="A26" s="33" t="s">
        <v>165</v>
      </c>
      <c r="B26" s="29"/>
    </row>
    <row r="27" spans="1:2" x14ac:dyDescent="0.25">
      <c r="A27" s="33" t="s">
        <v>166</v>
      </c>
      <c r="B27" s="29"/>
    </row>
    <row r="28" spans="1:2" x14ac:dyDescent="0.25">
      <c r="A28" s="33" t="s">
        <v>167</v>
      </c>
      <c r="B28" s="29"/>
    </row>
    <row r="29" spans="1:2" x14ac:dyDescent="0.25">
      <c r="A29" s="5" t="s">
        <v>16</v>
      </c>
    </row>
    <row r="30" spans="1:2" x14ac:dyDescent="0.25">
      <c r="A30" s="2" t="s">
        <v>17</v>
      </c>
    </row>
    <row r="31" spans="1:2" x14ac:dyDescent="0.25">
      <c r="A31" s="2" t="s">
        <v>18</v>
      </c>
    </row>
    <row r="32" spans="1:2" x14ac:dyDescent="0.25">
      <c r="A32" s="2" t="s">
        <v>19</v>
      </c>
    </row>
    <row r="33" spans="1:3" x14ac:dyDescent="0.25">
      <c r="A33" s="2" t="s">
        <v>20</v>
      </c>
    </row>
    <row r="34" spans="1:3" x14ac:dyDescent="0.25">
      <c r="A34" s="2" t="s">
        <v>21</v>
      </c>
    </row>
    <row r="35" spans="1:3" x14ac:dyDescent="0.25">
      <c r="A35" s="2" t="s">
        <v>22</v>
      </c>
    </row>
    <row r="36" spans="1:3" x14ac:dyDescent="0.25">
      <c r="A36" s="2" t="s">
        <v>23</v>
      </c>
    </row>
    <row r="37" spans="1:3" x14ac:dyDescent="0.25">
      <c r="A37" s="2" t="s">
        <v>24</v>
      </c>
    </row>
    <row r="38" spans="1:3" x14ac:dyDescent="0.25">
      <c r="A38" s="2" t="s">
        <v>25</v>
      </c>
    </row>
    <row r="39" spans="1:3" x14ac:dyDescent="0.25">
      <c r="A39" s="2" t="s">
        <v>26</v>
      </c>
    </row>
    <row r="40" spans="1:3" x14ac:dyDescent="0.25">
      <c r="A40" s="53" t="s">
        <v>170</v>
      </c>
    </row>
    <row r="41" spans="1:3" x14ac:dyDescent="0.25">
      <c r="A41" s="2" t="s">
        <v>88</v>
      </c>
      <c r="B41" s="2"/>
      <c r="C41" s="2"/>
    </row>
    <row r="42" spans="1:3" x14ac:dyDescent="0.25">
      <c r="A42" s="2" t="s">
        <v>78</v>
      </c>
      <c r="B42" s="2" t="s">
        <v>89</v>
      </c>
      <c r="C42" s="2"/>
    </row>
    <row r="43" spans="1:3" x14ac:dyDescent="0.25">
      <c r="A43" s="2" t="s">
        <v>79</v>
      </c>
      <c r="B43" s="2" t="s">
        <v>90</v>
      </c>
      <c r="C43" s="2"/>
    </row>
    <row r="44" spans="1:3" x14ac:dyDescent="0.25">
      <c r="A44" s="2" t="s">
        <v>80</v>
      </c>
      <c r="B44" s="2" t="s">
        <v>87</v>
      </c>
      <c r="C44" s="2"/>
    </row>
    <row r="45" spans="1:3" x14ac:dyDescent="0.25">
      <c r="A45" s="2" t="s">
        <v>81</v>
      </c>
      <c r="B45" s="2" t="s">
        <v>86</v>
      </c>
      <c r="C45" s="2"/>
    </row>
    <row r="46" spans="1:3" x14ac:dyDescent="0.25">
      <c r="A46" s="2" t="s">
        <v>82</v>
      </c>
      <c r="B46" s="2" t="s">
        <v>83</v>
      </c>
      <c r="C46" s="2"/>
    </row>
    <row r="47" spans="1:3" x14ac:dyDescent="0.25">
      <c r="A47" s="2" t="s">
        <v>84</v>
      </c>
      <c r="B47" s="2" t="s">
        <v>85</v>
      </c>
      <c r="C47" s="2"/>
    </row>
    <row r="48" spans="1:3" x14ac:dyDescent="0.25">
      <c r="A48" s="30" t="s">
        <v>94</v>
      </c>
      <c r="B48" s="2"/>
      <c r="C48" s="2"/>
    </row>
    <row r="49" spans="1:3" x14ac:dyDescent="0.25">
      <c r="A49" s="31" t="s">
        <v>99</v>
      </c>
      <c r="B49" s="2"/>
      <c r="C49" s="2"/>
    </row>
    <row r="50" spans="1:3" x14ac:dyDescent="0.25">
      <c r="A50" s="31" t="s">
        <v>96</v>
      </c>
      <c r="B50" s="2"/>
      <c r="C50" s="2"/>
    </row>
    <row r="51" spans="1:3" x14ac:dyDescent="0.25">
      <c r="A51" s="33" t="s">
        <v>168</v>
      </c>
      <c r="B51" s="2"/>
      <c r="C51" s="2"/>
    </row>
    <row r="52" spans="1:3" x14ac:dyDescent="0.25">
      <c r="A52" s="2"/>
      <c r="B52" s="2"/>
      <c r="C52" s="2"/>
    </row>
    <row r="53" spans="1:3" x14ac:dyDescent="0.25">
      <c r="A53" s="5" t="s">
        <v>27</v>
      </c>
    </row>
    <row r="54" spans="1:3" x14ac:dyDescent="0.25">
      <c r="A54" s="2" t="s">
        <v>28</v>
      </c>
    </row>
    <row r="55" spans="1:3" x14ac:dyDescent="0.25">
      <c r="A55" s="5" t="s">
        <v>29</v>
      </c>
    </row>
    <row r="56" spans="1:3" x14ac:dyDescent="0.25">
      <c r="A56" s="2" t="s">
        <v>185</v>
      </c>
    </row>
    <row r="57" spans="1:3" x14ac:dyDescent="0.25">
      <c r="A57" s="30" t="s">
        <v>95</v>
      </c>
    </row>
    <row r="58" spans="1:3" x14ac:dyDescent="0.25">
      <c r="A58" s="57" t="s">
        <v>230</v>
      </c>
    </row>
    <row r="59" spans="1:3" x14ac:dyDescent="0.25">
      <c r="A59" s="57" t="s">
        <v>229</v>
      </c>
    </row>
    <row r="60" spans="1:3" x14ac:dyDescent="0.25">
      <c r="A60" s="57" t="s">
        <v>228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workbookViewId="0">
      <selection activeCell="V18" sqref="V18"/>
    </sheetView>
  </sheetViews>
  <sheetFormatPr defaultRowHeight="12" x14ac:dyDescent="0.2"/>
  <cols>
    <col min="1" max="1" width="3.5703125" style="6" bestFit="1" customWidth="1"/>
    <col min="2" max="2" width="22.140625" style="6" customWidth="1"/>
    <col min="3" max="3" width="5.7109375" style="6" customWidth="1"/>
    <col min="4" max="11" width="5" style="6" bestFit="1" customWidth="1"/>
    <col min="12" max="12" width="5.140625" style="6" customWidth="1"/>
    <col min="13" max="17" width="5" style="6" bestFit="1" customWidth="1"/>
    <col min="18" max="18" width="6.5703125" style="6" bestFit="1" customWidth="1"/>
    <col min="19" max="19" width="6" style="6" bestFit="1" customWidth="1"/>
    <col min="20" max="20" width="8.7109375" style="6" bestFit="1" customWidth="1"/>
    <col min="21" max="16384" width="9.140625" style="6"/>
  </cols>
  <sheetData>
    <row r="1" spans="1:20" ht="12.75" x14ac:dyDescent="0.2">
      <c r="A1" s="38" t="s">
        <v>103</v>
      </c>
      <c r="B1" s="38" t="s">
        <v>37</v>
      </c>
      <c r="C1" s="38">
        <v>1</v>
      </c>
      <c r="D1" s="38">
        <v>2</v>
      </c>
      <c r="E1" s="38">
        <v>3</v>
      </c>
      <c r="F1" s="38">
        <v>4</v>
      </c>
      <c r="G1" s="38">
        <v>5</v>
      </c>
      <c r="H1" s="38">
        <v>6</v>
      </c>
      <c r="I1" s="38">
        <v>7</v>
      </c>
      <c r="J1" s="38">
        <v>8</v>
      </c>
      <c r="K1" s="38">
        <v>9</v>
      </c>
      <c r="L1" s="38">
        <v>10</v>
      </c>
      <c r="M1" s="38">
        <v>11</v>
      </c>
      <c r="N1" s="38">
        <v>12</v>
      </c>
      <c r="O1" s="38">
        <v>13</v>
      </c>
      <c r="P1" s="38">
        <v>14</v>
      </c>
      <c r="Q1" s="38">
        <v>15</v>
      </c>
      <c r="R1" s="38" t="s">
        <v>287</v>
      </c>
      <c r="S1" s="38" t="s">
        <v>105</v>
      </c>
      <c r="T1" s="38" t="s">
        <v>104</v>
      </c>
    </row>
    <row r="2" spans="1:20" ht="12.75" x14ac:dyDescent="0.2">
      <c r="A2" s="39">
        <v>1</v>
      </c>
      <c r="B2" s="40" t="s">
        <v>231</v>
      </c>
      <c r="C2" s="41">
        <f>SUMIFS(Data!$O:$O,Data!$A:$A,$B2,Data!$C:$C,C$1)</f>
        <v>4.4000000000000004</v>
      </c>
      <c r="D2" s="41">
        <f>SUMIFS(Data!$O:$O,Data!$A:$A,$B2,Data!$C:$C,D$1)</f>
        <v>5.2</v>
      </c>
      <c r="E2" s="41">
        <f>SUMIFS(Data!$O:$O,Data!$A:$A,$B2,Data!$C:$C,E$1)</f>
        <v>5.25</v>
      </c>
      <c r="F2" s="41">
        <f>SUMIFS(Data!$O:$O,Data!$A:$A,$B2,Data!$C:$C,F$1)</f>
        <v>4</v>
      </c>
      <c r="G2" s="41">
        <f>SUMIFS(Data!$O:$O,Data!$A:$A,$B2,Data!$C:$C,G$1)</f>
        <v>4.4000000000000004</v>
      </c>
      <c r="H2" s="41">
        <f>SUMIFS(Data!$O:$O,Data!$A:$A,$B2,Data!$C:$C,H$1)</f>
        <v>5.2</v>
      </c>
      <c r="I2" s="41">
        <f>SUMIFS(Data!$O:$O,Data!$A:$A,$B2,Data!$C:$C,I$1)</f>
        <v>5.2</v>
      </c>
      <c r="J2" s="41">
        <f>SUMIFS(Data!$O:$O,Data!$A:$A,$B2,Data!$C:$C,J$1)</f>
        <v>3.65</v>
      </c>
      <c r="K2" s="41">
        <f>SUMIFS(Data!$O:$O,Data!$A:$A,$B2,Data!$C:$C,K$1)</f>
        <v>4.9000000000000004</v>
      </c>
      <c r="L2" s="41">
        <f>SUMIFS(Data!$O:$O,Data!$A:$A,$B2,Data!$C:$C,L$1)</f>
        <v>6.7</v>
      </c>
      <c r="M2" s="41">
        <f>SUMIFS(Data!$O:$O,Data!$A:$A,$B2,Data!$C:$C,M$1)</f>
        <v>4.0999999999999996</v>
      </c>
      <c r="N2" s="41">
        <f>SUMIFS(Data!$O:$O,Data!$A:$A,$B2,Data!$C:$C,N$1)</f>
        <v>7.35</v>
      </c>
      <c r="O2" s="41">
        <f>SUMIFS(Data!$O:$O,Data!$A:$A,$B2,Data!$C:$C,O$1)</f>
        <v>4.7</v>
      </c>
      <c r="P2" s="41">
        <f>SUMIFS(Data!$O:$O,Data!$A:$A,$B2,Data!$C:$C,P$1)</f>
        <v>4.1499999999999995</v>
      </c>
      <c r="Q2" s="41">
        <f>SUMIFS(Data!$O:$O,Data!$A:$A,$B2,Data!$C:$C,Q$1)</f>
        <v>5.7</v>
      </c>
      <c r="R2" s="41">
        <f t="shared" ref="R2:R39" si="0">IF(COUNT(C2:Q2)=15,5,IF(COUNT(C2:Q2)=14,3,IF(COUNT(C2:Q2)=13,1,0)))</f>
        <v>5</v>
      </c>
      <c r="S2" s="40">
        <f t="shared" ref="S2:S39" si="1">SUM(C2:Q2)+R2</f>
        <v>79.900000000000006</v>
      </c>
      <c r="T2" s="40">
        <f>SUMIFS(Data!D:D,Data!A:A,$B2)</f>
        <v>748.33</v>
      </c>
    </row>
    <row r="3" spans="1:20" ht="12.75" x14ac:dyDescent="0.2">
      <c r="A3" s="39">
        <v>2</v>
      </c>
      <c r="B3" s="40" t="s">
        <v>2</v>
      </c>
      <c r="C3" s="41">
        <f>SUMIFS(Data!$O:$O,Data!$A:$A,$B3,Data!$C:$C,C$1)</f>
        <v>4.7</v>
      </c>
      <c r="D3" s="41">
        <f>SUMIFS(Data!$O:$O,Data!$A:$A,$B3,Data!$C:$C,D$1)</f>
        <v>3.65</v>
      </c>
      <c r="E3" s="41">
        <f>SUMIFS(Data!$O:$O,Data!$A:$A,$B3,Data!$C:$C,E$1)</f>
        <v>7.8500000000000005</v>
      </c>
      <c r="F3" s="41">
        <f>SUMIFS(Data!$O:$O,Data!$A:$A,$B3,Data!$C:$C,F$1)</f>
        <v>3.5500000000000003</v>
      </c>
      <c r="G3" s="41">
        <f>SUMIFS(Data!$O:$O,Data!$A:$A,$B3,Data!$C:$C,G$1)</f>
        <v>4.2</v>
      </c>
      <c r="H3" s="41">
        <f>SUMIFS(Data!$O:$O,Data!$A:$A,$B3,Data!$C:$C,H$1)</f>
        <v>3.95</v>
      </c>
      <c r="I3" s="41">
        <f>SUMIFS(Data!$O:$O,Data!$A:$A,$B3,Data!$C:$C,I$1)</f>
        <v>4.55</v>
      </c>
      <c r="J3" s="41">
        <f>SUMIFS(Data!$O:$O,Data!$A:$A,$B3,Data!$C:$C,J$1)</f>
        <v>3.05</v>
      </c>
      <c r="K3" s="41">
        <f>SUMIFS(Data!$O:$O,Data!$A:$A,$B3,Data!$C:$C,K$1)</f>
        <v>3.7</v>
      </c>
      <c r="L3" s="41">
        <f>SUMIFS(Data!$O:$O,Data!$A:$A,$B3,Data!$C:$C,L$1)</f>
        <v>3.2500000000000004</v>
      </c>
      <c r="M3" s="41">
        <f>SUMIFS(Data!$O:$O,Data!$A:$A,$B3,Data!$C:$C,M$1)</f>
        <v>3.9000000000000004</v>
      </c>
      <c r="N3" s="41">
        <f>SUMIFS(Data!$O:$O,Data!$A:$A,$B3,Data!$C:$C,N$1)</f>
        <v>2.9</v>
      </c>
      <c r="O3" s="41">
        <f>SUMIFS(Data!$O:$O,Data!$A:$A,$B3,Data!$C:$C,O$1)</f>
        <v>3.75</v>
      </c>
      <c r="P3" s="41">
        <f>SUMIFS(Data!$O:$O,Data!$A:$A,$B3,Data!$C:$C,P$1)</f>
        <v>3.75</v>
      </c>
      <c r="Q3" s="41">
        <f>SUMIFS(Data!$O:$O,Data!$A:$A,$B3,Data!$C:$C,Q$1)</f>
        <v>3.95</v>
      </c>
      <c r="R3" s="41">
        <f t="shared" si="0"/>
        <v>5</v>
      </c>
      <c r="S3" s="40">
        <f t="shared" si="1"/>
        <v>65.699999999999989</v>
      </c>
      <c r="T3" s="40">
        <f>SUMIFS(Data!D:D,Data!A:A,$B3)</f>
        <v>630.8499999999998</v>
      </c>
    </row>
    <row r="4" spans="1:20" ht="12.75" x14ac:dyDescent="0.2">
      <c r="A4" s="39">
        <v>3</v>
      </c>
      <c r="B4" s="40" t="s">
        <v>61</v>
      </c>
      <c r="C4" s="41">
        <f>SUMIFS(Data!$O:$O,Data!$A:$A,$B4,Data!$C:$C,C$1)</f>
        <v>4.5</v>
      </c>
      <c r="D4" s="41">
        <f>SUMIFS(Data!$O:$O,Data!$A:$A,$B4,Data!$C:$C,D$1)</f>
        <v>4.5999999999999996</v>
      </c>
      <c r="E4" s="41">
        <f>SUMIFS(Data!$O:$O,Data!$A:$A,$B4,Data!$C:$C,E$1)</f>
        <v>3.9</v>
      </c>
      <c r="F4" s="41">
        <f>SUMIFS(Data!$O:$O,Data!$A:$A,$B4,Data!$C:$C,F$1)</f>
        <v>4.25</v>
      </c>
      <c r="G4" s="41">
        <f>SUMIFS(Data!$O:$O,Data!$A:$A,$B4,Data!$C:$C,G$1)</f>
        <v>3.8</v>
      </c>
      <c r="H4" s="41">
        <f>SUMIFS(Data!$O:$O,Data!$A:$A,$B4,Data!$C:$C,H$1)</f>
        <v>4.5999999999999996</v>
      </c>
      <c r="I4" s="41">
        <f>SUMIFS(Data!$O:$O,Data!$A:$A,$B4,Data!$C:$C,I$1)</f>
        <v>3.7</v>
      </c>
      <c r="J4" s="41">
        <f>SUMIFS(Data!$O:$O,Data!$A:$A,$B4,Data!$C:$C,J$1)</f>
        <v>4.1000000000000005</v>
      </c>
      <c r="K4" s="41">
        <f>SUMIFS(Data!$O:$O,Data!$A:$A,$B4,Data!$C:$C,K$1)</f>
        <v>2.9000000000000004</v>
      </c>
      <c r="L4" s="41">
        <f>SUMIFS(Data!$O:$O,Data!$A:$A,$B4,Data!$C:$C,L$1)</f>
        <v>2.7</v>
      </c>
      <c r="M4" s="41">
        <f>SUMIFS(Data!$O:$O,Data!$A:$A,$B4,Data!$C:$C,M$1)</f>
        <v>3.7</v>
      </c>
      <c r="N4" s="41">
        <f>SUMIFS(Data!$O:$O,Data!$A:$A,$B4,Data!$C:$C,N$1)</f>
        <v>4.1500000000000004</v>
      </c>
      <c r="O4" s="41">
        <f>SUMIFS(Data!$O:$O,Data!$A:$A,$B4,Data!$C:$C,O$1)</f>
        <v>6.3</v>
      </c>
      <c r="P4" s="41">
        <f>SUMIFS(Data!$O:$O,Data!$A:$A,$B4,Data!$C:$C,P$1)</f>
        <v>3.3499999999999996</v>
      </c>
      <c r="Q4" s="41">
        <f>SUMIFS(Data!$O:$O,Data!$A:$A,$B4,Data!$C:$C,Q$1)</f>
        <v>4.0999999999999996</v>
      </c>
      <c r="R4" s="41">
        <f t="shared" si="0"/>
        <v>5</v>
      </c>
      <c r="S4" s="40">
        <f t="shared" si="1"/>
        <v>65.650000000000006</v>
      </c>
      <c r="T4" s="40">
        <f>SUMIFS(Data!D:D,Data!A:A,$B4)</f>
        <v>409.35999999999996</v>
      </c>
    </row>
    <row r="5" spans="1:20" ht="12.75" x14ac:dyDescent="0.2">
      <c r="A5" s="39">
        <v>4</v>
      </c>
      <c r="B5" s="40" t="s">
        <v>97</v>
      </c>
      <c r="C5" s="41">
        <f>SUMIFS(Data!$O:$O,Data!$A:$A,$B5,Data!$C:$C,C$1)</f>
        <v>3.0999999999999996</v>
      </c>
      <c r="D5" s="41">
        <f>SUMIFS(Data!$O:$O,Data!$A:$A,$B5,Data!$C:$C,D$1)</f>
        <v>3.1500000000000004</v>
      </c>
      <c r="E5" s="41">
        <f>SUMIFS(Data!$O:$O,Data!$A:$A,$B5,Data!$C:$C,E$1)</f>
        <v>4.5</v>
      </c>
      <c r="F5" s="41">
        <f>SUMIFS(Data!$O:$O,Data!$A:$A,$B5,Data!$C:$C,F$1)</f>
        <v>3.4</v>
      </c>
      <c r="G5" s="41">
        <f>SUMIFS(Data!$O:$O,Data!$A:$A,$B5,Data!$C:$C,G$1)</f>
        <v>3.3000000000000003</v>
      </c>
      <c r="H5" s="41">
        <f>SUMIFS(Data!$O:$O,Data!$A:$A,$B5,Data!$C:$C,H$1)</f>
        <v>3.7</v>
      </c>
      <c r="I5" s="41">
        <f>SUMIFS(Data!$O:$O,Data!$A:$A,$B5,Data!$C:$C,I$1)</f>
        <v>5.25</v>
      </c>
      <c r="J5" s="41">
        <f>SUMIFS(Data!$O:$O,Data!$A:$A,$B5,Data!$C:$C,J$1)</f>
        <v>2.5499999999999998</v>
      </c>
      <c r="K5" s="41">
        <f>SUMIFS(Data!$O:$O,Data!$A:$A,$B5,Data!$C:$C,K$1)</f>
        <v>3.15</v>
      </c>
      <c r="L5" s="41">
        <f>SUMIFS(Data!$O:$O,Data!$A:$A,$B5,Data!$C:$C,L$1)</f>
        <v>5.7</v>
      </c>
      <c r="M5" s="41">
        <f>SUMIFS(Data!$O:$O,Data!$A:$A,$B5,Data!$C:$C,M$1)</f>
        <v>2.65</v>
      </c>
      <c r="N5" s="41">
        <f>SUMIFS(Data!$O:$O,Data!$A:$A,$B5,Data!$C:$C,N$1)</f>
        <v>4.2</v>
      </c>
      <c r="O5" s="41">
        <f>SUMIFS(Data!$O:$O,Data!$A:$A,$B5,Data!$C:$C,O$1)</f>
        <v>5.7</v>
      </c>
      <c r="P5" s="41">
        <f>SUMIFS(Data!$O:$O,Data!$A:$A,$B5,Data!$C:$C,P$1)</f>
        <v>3.5999999999999996</v>
      </c>
      <c r="Q5" s="41">
        <f>SUMIFS(Data!$O:$O,Data!$A:$A,$B5,Data!$C:$C,Q$1)</f>
        <v>5.65</v>
      </c>
      <c r="R5" s="41">
        <f t="shared" si="0"/>
        <v>5</v>
      </c>
      <c r="S5" s="40">
        <f t="shared" si="1"/>
        <v>64.600000000000009</v>
      </c>
      <c r="T5" s="40">
        <f>SUMIFS(Data!D:D,Data!A:A,$B5)</f>
        <v>477.21</v>
      </c>
    </row>
    <row r="6" spans="1:20" ht="12.75" x14ac:dyDescent="0.2">
      <c r="A6" s="39">
        <v>5</v>
      </c>
      <c r="B6" s="40" t="s">
        <v>195</v>
      </c>
      <c r="C6" s="41">
        <f>SUMIFS(Data!$O:$O,Data!$A:$A,$B6,Data!$C:$C,C$1)</f>
        <v>4.1999999999999993</v>
      </c>
      <c r="D6" s="41">
        <f>SUMIFS(Data!$O:$O,Data!$A:$A,$B6,Data!$C:$C,D$1)</f>
        <v>3.65</v>
      </c>
      <c r="E6" s="41">
        <f>SUMIFS(Data!$O:$O,Data!$A:$A,$B6,Data!$C:$C,E$1)</f>
        <v>3.55</v>
      </c>
      <c r="F6" s="41">
        <f>SUMIFS(Data!$O:$O,Data!$A:$A,$B6,Data!$C:$C,F$1)</f>
        <v>4.3499999999999996</v>
      </c>
      <c r="G6" s="41">
        <f>SUMIFS(Data!$O:$O,Data!$A:$A,$B6,Data!$C:$C,G$1)</f>
        <v>4.2</v>
      </c>
      <c r="H6" s="41">
        <f>SUMIFS(Data!$O:$O,Data!$A:$A,$B6,Data!$C:$C,H$1)</f>
        <v>3.7</v>
      </c>
      <c r="I6" s="41">
        <f>SUMIFS(Data!$O:$O,Data!$A:$A,$B6,Data!$C:$C,I$1)</f>
        <v>4.25</v>
      </c>
      <c r="J6" s="41">
        <f>SUMIFS(Data!$O:$O,Data!$A:$A,$B6,Data!$C:$C,J$1)</f>
        <v>3.8499999999999996</v>
      </c>
      <c r="K6" s="41">
        <f>SUMIFS(Data!$O:$O,Data!$A:$A,$B6,Data!$C:$C,K$1)</f>
        <v>4.2</v>
      </c>
      <c r="L6" s="41">
        <f>SUMIFS(Data!$O:$O,Data!$A:$A,$B6,Data!$C:$C,L$1)</f>
        <v>4.5</v>
      </c>
      <c r="M6" s="41">
        <f>SUMIFS(Data!$O:$O,Data!$A:$A,$B6,Data!$C:$C,M$1)</f>
        <v>3.75</v>
      </c>
      <c r="N6" s="41">
        <f>SUMIFS(Data!$O:$O,Data!$A:$A,$B6,Data!$C:$C,N$1)</f>
        <v>3.75</v>
      </c>
      <c r="O6" s="41">
        <f>SUMIFS(Data!$O:$O,Data!$A:$A,$B6,Data!$C:$C,O$1)</f>
        <v>4.0999999999999996</v>
      </c>
      <c r="P6" s="41">
        <f>SUMIFS(Data!$O:$O,Data!$A:$A,$B6,Data!$C:$C,P$1)</f>
        <v>4.3499999999999996</v>
      </c>
      <c r="Q6" s="41">
        <f>SUMIFS(Data!$O:$O,Data!$A:$A,$B6,Data!$C:$C,Q$1)</f>
        <v>3.75</v>
      </c>
      <c r="R6" s="41">
        <f t="shared" si="0"/>
        <v>5</v>
      </c>
      <c r="S6" s="40">
        <f t="shared" si="1"/>
        <v>65.150000000000006</v>
      </c>
      <c r="T6" s="40">
        <f>SUMIFS(Data!D:D,Data!A:A,$B6)</f>
        <v>281.09000000000003</v>
      </c>
    </row>
    <row r="7" spans="1:20" ht="12.75" x14ac:dyDescent="0.2">
      <c r="A7" s="39">
        <v>6</v>
      </c>
      <c r="B7" s="40" t="s">
        <v>92</v>
      </c>
      <c r="C7" s="41">
        <f>SUMIFS(Data!$O:$O,Data!$A:$A,$B7,Data!$C:$C,C$1)</f>
        <v>4.2</v>
      </c>
      <c r="D7" s="41">
        <f>SUMIFS(Data!$O:$O,Data!$A:$A,$B7,Data!$C:$C,D$1)</f>
        <v>4.5999999999999996</v>
      </c>
      <c r="E7" s="41">
        <f>SUMIFS(Data!$O:$O,Data!$A:$A,$B7,Data!$C:$C,E$1)</f>
        <v>2.2000000000000002</v>
      </c>
      <c r="F7" s="41">
        <f>SUMIFS(Data!$O:$O,Data!$A:$A,$B7,Data!$C:$C,F$1)</f>
        <v>2.7</v>
      </c>
      <c r="G7" s="41">
        <f>SUMIFS(Data!$O:$O,Data!$A:$A,$B7,Data!$C:$C,G$1)</f>
        <v>4.4000000000000004</v>
      </c>
      <c r="H7" s="41"/>
      <c r="I7" s="41">
        <f>SUMIFS(Data!$O:$O,Data!$A:$A,$B7,Data!$C:$C,I$1)</f>
        <v>5.75</v>
      </c>
      <c r="J7" s="41">
        <f>SUMIFS(Data!$O:$O,Data!$A:$A,$B7,Data!$C:$C,J$1)</f>
        <v>4.6000000000000005</v>
      </c>
      <c r="K7" s="41">
        <f>SUMIFS(Data!$O:$O,Data!$A:$A,$B7,Data!$C:$C,K$1)</f>
        <v>6.5</v>
      </c>
      <c r="L7" s="41">
        <f>SUMIFS(Data!$O:$O,Data!$A:$A,$B7,Data!$C:$C,L$1)</f>
        <v>2.25</v>
      </c>
      <c r="M7" s="41">
        <f>SUMIFS(Data!$O:$O,Data!$A:$A,$B7,Data!$C:$C,M$1)</f>
        <v>2.5499999999999998</v>
      </c>
      <c r="N7" s="41">
        <f>SUMIFS(Data!$O:$O,Data!$A:$A,$B7,Data!$C:$C,N$1)</f>
        <v>6.95</v>
      </c>
      <c r="O7" s="41">
        <f>SUMIFS(Data!$O:$O,Data!$A:$A,$B7,Data!$C:$C,O$1)</f>
        <v>4.3000000000000007</v>
      </c>
      <c r="P7" s="41">
        <f>SUMIFS(Data!$O:$O,Data!$A:$A,$B7,Data!$C:$C,P$1)</f>
        <v>2.5499999999999998</v>
      </c>
      <c r="Q7" s="41">
        <f>SUMIFS(Data!$O:$O,Data!$A:$A,$B7,Data!$C:$C,Q$1)</f>
        <v>3.45</v>
      </c>
      <c r="R7" s="41">
        <f t="shared" si="0"/>
        <v>3</v>
      </c>
      <c r="S7" s="40">
        <f t="shared" si="1"/>
        <v>60</v>
      </c>
      <c r="T7" s="40">
        <f>SUMIFS(Data!D:D,Data!A:A,$B7)</f>
        <v>548.94000000000005</v>
      </c>
    </row>
    <row r="8" spans="1:20" ht="12.75" x14ac:dyDescent="0.2">
      <c r="A8" s="39">
        <v>7</v>
      </c>
      <c r="B8" s="40" t="s">
        <v>193</v>
      </c>
      <c r="C8" s="41">
        <f>SUMIFS(Data!$O:$O,Data!$A:$A,$B8,Data!$C:$C,C$1)</f>
        <v>4.9000000000000004</v>
      </c>
      <c r="D8" s="41">
        <f>SUMIFS(Data!$O:$O,Data!$A:$A,$B8,Data!$C:$C,D$1)</f>
        <v>5</v>
      </c>
      <c r="E8" s="41">
        <f>SUMIFS(Data!$O:$O,Data!$A:$A,$B8,Data!$C:$C,E$1)</f>
        <v>3</v>
      </c>
      <c r="F8" s="41">
        <f>SUMIFS(Data!$O:$O,Data!$A:$A,$B8,Data!$C:$C,F$1)</f>
        <v>5</v>
      </c>
      <c r="G8" s="41">
        <f>SUMIFS(Data!$O:$O,Data!$A:$A,$B8,Data!$C:$C,G$1)</f>
        <v>4.9000000000000004</v>
      </c>
      <c r="H8" s="41"/>
      <c r="I8" s="41">
        <f>SUMIFS(Data!$O:$O,Data!$A:$A,$B8,Data!$C:$C,I$1)</f>
        <v>6.1499999999999995</v>
      </c>
      <c r="J8" s="41">
        <f>SUMIFS(Data!$O:$O,Data!$A:$A,$B8,Data!$C:$C,J$1)</f>
        <v>3.9000000000000004</v>
      </c>
      <c r="K8" s="41">
        <f>SUMIFS(Data!$O:$O,Data!$A:$A,$B8,Data!$C:$C,K$1)</f>
        <v>4.5</v>
      </c>
      <c r="L8" s="41">
        <f>SUMIFS(Data!$O:$O,Data!$A:$A,$B8,Data!$C:$C,L$1)</f>
        <v>6.6</v>
      </c>
      <c r="M8" s="41"/>
      <c r="N8" s="41">
        <f>SUMIFS(Data!$O:$O,Data!$A:$A,$B8,Data!$C:$C,N$1)</f>
        <v>4.7</v>
      </c>
      <c r="O8" s="41">
        <f>SUMIFS(Data!$O:$O,Data!$A:$A,$B8,Data!$C:$C,O$1)</f>
        <v>6.1499999999999995</v>
      </c>
      <c r="P8" s="41"/>
      <c r="Q8" s="41">
        <f>SUMIFS(Data!$O:$O,Data!$A:$A,$B8,Data!$C:$C,Q$1)</f>
        <v>0</v>
      </c>
      <c r="R8" s="41">
        <f t="shared" si="0"/>
        <v>0</v>
      </c>
      <c r="S8" s="40">
        <f t="shared" si="1"/>
        <v>54.8</v>
      </c>
      <c r="T8" s="40">
        <f>SUMIFS(Data!D:D,Data!A:A,$B8)</f>
        <v>534.75000000000011</v>
      </c>
    </row>
    <row r="9" spans="1:20" ht="12.75" x14ac:dyDescent="0.2">
      <c r="A9" s="39">
        <v>8</v>
      </c>
      <c r="B9" s="40" t="s">
        <v>54</v>
      </c>
      <c r="C9" s="41">
        <f>SUMIFS(Data!$O:$O,Data!$A:$A,$B9,Data!$C:$C,C$1)</f>
        <v>4.3</v>
      </c>
      <c r="D9" s="41">
        <f>SUMIFS(Data!$O:$O,Data!$A:$A,$B9,Data!$C:$C,D$1)</f>
        <v>2.85</v>
      </c>
      <c r="E9" s="41">
        <f>SUMIFS(Data!$O:$O,Data!$A:$A,$B9,Data!$C:$C,E$1)</f>
        <v>3.9499999999999997</v>
      </c>
      <c r="F9" s="41">
        <f>SUMIFS(Data!$O:$O,Data!$A:$A,$B9,Data!$C:$C,F$1)</f>
        <v>4.2</v>
      </c>
      <c r="G9" s="41">
        <f>SUMIFS(Data!$O:$O,Data!$A:$A,$B9,Data!$C:$C,G$1)</f>
        <v>2.4500000000000002</v>
      </c>
      <c r="H9" s="41">
        <f>SUMIFS(Data!$O:$O,Data!$A:$A,$B9,Data!$C:$C,H$1)</f>
        <v>5.5</v>
      </c>
      <c r="I9" s="41">
        <f>SUMIFS(Data!$O:$O,Data!$A:$A,$B9,Data!$C:$C,I$1)</f>
        <v>5.75</v>
      </c>
      <c r="J9" s="41">
        <f>SUMIFS(Data!$O:$O,Data!$A:$A,$B9,Data!$C:$C,J$1)</f>
        <v>2.1</v>
      </c>
      <c r="K9" s="41">
        <f>SUMIFS(Data!$O:$O,Data!$A:$A,$B9,Data!$C:$C,K$1)</f>
        <v>4.9000000000000004</v>
      </c>
      <c r="L9" s="41">
        <f>SUMIFS(Data!$O:$O,Data!$A:$A,$B9,Data!$C:$C,L$1)</f>
        <v>2.2000000000000002</v>
      </c>
      <c r="M9" s="41">
        <f>SUMIFS(Data!$O:$O,Data!$A:$A,$B9,Data!$C:$C,M$1)</f>
        <v>2.2000000000000002</v>
      </c>
      <c r="N9" s="41">
        <f>SUMIFS(Data!$O:$O,Data!$A:$A,$B9,Data!$C:$C,N$1)</f>
        <v>2.35</v>
      </c>
      <c r="O9" s="41">
        <f>SUMIFS(Data!$O:$O,Data!$A:$A,$B9,Data!$C:$C,O$1)</f>
        <v>2.2000000000000002</v>
      </c>
      <c r="P9" s="41">
        <f>SUMIFS(Data!$O:$O,Data!$A:$A,$B9,Data!$C:$C,P$1)</f>
        <v>2.1</v>
      </c>
      <c r="Q9" s="41">
        <f>SUMIFS(Data!$O:$O,Data!$A:$A,$B9,Data!$C:$C,Q$1)</f>
        <v>2.25</v>
      </c>
      <c r="R9" s="41">
        <f t="shared" si="0"/>
        <v>5</v>
      </c>
      <c r="S9" s="40">
        <f t="shared" si="1"/>
        <v>54.300000000000011</v>
      </c>
      <c r="T9" s="40">
        <f>SUMIFS(Data!D:D,Data!A:A,$B9)</f>
        <v>312.79000000000002</v>
      </c>
    </row>
    <row r="10" spans="1:20" ht="12.75" x14ac:dyDescent="0.2">
      <c r="A10" s="39">
        <v>9</v>
      </c>
      <c r="B10" s="40" t="s">
        <v>62</v>
      </c>
      <c r="C10" s="41">
        <f>SUMIFS(Data!$O:$O,Data!$A:$A,$B10,Data!$C:$C,C$1)</f>
        <v>3.8499999999999996</v>
      </c>
      <c r="D10" s="41">
        <f>SUMIFS(Data!$O:$O,Data!$A:$A,$B10,Data!$C:$C,D$1)</f>
        <v>3.05</v>
      </c>
      <c r="E10" s="41">
        <f>SUMIFS(Data!$O:$O,Data!$A:$A,$B10,Data!$C:$C,E$1)</f>
        <v>3.35</v>
      </c>
      <c r="F10" s="41">
        <f>SUMIFS(Data!$O:$O,Data!$A:$A,$B10,Data!$C:$C,F$1)</f>
        <v>3.3000000000000003</v>
      </c>
      <c r="G10" s="41">
        <f>SUMIFS(Data!$O:$O,Data!$A:$A,$B10,Data!$C:$C,G$1)</f>
        <v>2.75</v>
      </c>
      <c r="H10" s="41">
        <f>SUMIFS(Data!$O:$O,Data!$A:$A,$B10,Data!$C:$C,H$1)</f>
        <v>3.65</v>
      </c>
      <c r="I10" s="41">
        <f>SUMIFS(Data!$O:$O,Data!$A:$A,$B10,Data!$C:$C,I$1)</f>
        <v>2.75</v>
      </c>
      <c r="J10" s="41">
        <f>SUMIFS(Data!$O:$O,Data!$A:$A,$B10,Data!$C:$C,J$1)</f>
        <v>3.2</v>
      </c>
      <c r="K10" s="41">
        <f>SUMIFS(Data!$O:$O,Data!$A:$A,$B10,Data!$C:$C,K$1)</f>
        <v>2.8</v>
      </c>
      <c r="L10" s="41">
        <f>SUMIFS(Data!$O:$O,Data!$A:$A,$B10,Data!$C:$C,L$1)</f>
        <v>3.95</v>
      </c>
      <c r="M10" s="41">
        <f>SUMIFS(Data!$O:$O,Data!$A:$A,$B10,Data!$C:$C,M$1)</f>
        <v>2.35</v>
      </c>
      <c r="N10" s="41">
        <f>SUMIFS(Data!$O:$O,Data!$A:$A,$B10,Data!$C:$C,N$1)</f>
        <v>3.2</v>
      </c>
      <c r="O10" s="41">
        <f>SUMIFS(Data!$O:$O,Data!$A:$A,$B10,Data!$C:$C,O$1)</f>
        <v>3.45</v>
      </c>
      <c r="P10" s="41">
        <f>SUMIFS(Data!$O:$O,Data!$A:$A,$B10,Data!$C:$C,P$1)</f>
        <v>2.8</v>
      </c>
      <c r="Q10" s="41">
        <f>SUMIFS(Data!$O:$O,Data!$A:$A,$B10,Data!$C:$C,Q$1)</f>
        <v>2.8</v>
      </c>
      <c r="R10" s="41">
        <f t="shared" si="0"/>
        <v>5</v>
      </c>
      <c r="S10" s="40">
        <f t="shared" si="1"/>
        <v>52.25</v>
      </c>
      <c r="T10" s="40">
        <f>SUMIFS(Data!D:D,Data!A:A,$B10)</f>
        <v>240.82999999999998</v>
      </c>
    </row>
    <row r="11" spans="1:20" ht="12.75" x14ac:dyDescent="0.2">
      <c r="A11" s="39">
        <v>10</v>
      </c>
      <c r="B11" s="40" t="s">
        <v>66</v>
      </c>
      <c r="C11" s="41">
        <f>SUMIFS(Data!$O:$O,Data!$A:$A,$B11,Data!$C:$C,C$1)</f>
        <v>3.35</v>
      </c>
      <c r="D11" s="41">
        <f>SUMIFS(Data!$O:$O,Data!$A:$A,$B11,Data!$C:$C,D$1)</f>
        <v>2.35</v>
      </c>
      <c r="E11" s="41">
        <f>SUMIFS(Data!$O:$O,Data!$A:$A,$B11,Data!$C:$C,E$1)</f>
        <v>2.1</v>
      </c>
      <c r="F11" s="41">
        <f>SUMIFS(Data!$O:$O,Data!$A:$A,$B11,Data!$C:$C,F$1)</f>
        <v>3.25</v>
      </c>
      <c r="G11" s="41">
        <f>SUMIFS(Data!$O:$O,Data!$A:$A,$B11,Data!$C:$C,G$1)</f>
        <v>3.2</v>
      </c>
      <c r="H11" s="41">
        <f>SUMIFS(Data!$O:$O,Data!$A:$A,$B11,Data!$C:$C,H$1)</f>
        <v>2.95</v>
      </c>
      <c r="I11" s="41">
        <f>SUMIFS(Data!$O:$O,Data!$A:$A,$B11,Data!$C:$C,I$1)</f>
        <v>3.85</v>
      </c>
      <c r="J11" s="41">
        <f>SUMIFS(Data!$O:$O,Data!$A:$A,$B11,Data!$C:$C,J$1)</f>
        <v>3.25</v>
      </c>
      <c r="K11" s="41">
        <f>SUMIFS(Data!$O:$O,Data!$A:$A,$B11,Data!$C:$C,K$1)</f>
        <v>2.95</v>
      </c>
      <c r="L11" s="41">
        <f>SUMIFS(Data!$O:$O,Data!$A:$A,$B11,Data!$C:$C,L$1)</f>
        <v>2.75</v>
      </c>
      <c r="M11" s="41">
        <f>SUMIFS(Data!$O:$O,Data!$A:$A,$B11,Data!$C:$C,M$1)</f>
        <v>3.75</v>
      </c>
      <c r="N11" s="41">
        <f>SUMIFS(Data!$O:$O,Data!$A:$A,$B11,Data!$C:$C,N$1)</f>
        <v>3.35</v>
      </c>
      <c r="O11" s="41">
        <f>SUMIFS(Data!$O:$O,Data!$A:$A,$B11,Data!$C:$C,O$1)</f>
        <v>3.35</v>
      </c>
      <c r="P11" s="41">
        <f>SUMIFS(Data!$O:$O,Data!$A:$A,$B11,Data!$C:$C,P$1)</f>
        <v>2.6999999999999997</v>
      </c>
      <c r="Q11" s="41">
        <f>SUMIFS(Data!$O:$O,Data!$A:$A,$B11,Data!$C:$C,Q$1)</f>
        <v>3.35</v>
      </c>
      <c r="R11" s="41">
        <f t="shared" si="0"/>
        <v>5</v>
      </c>
      <c r="S11" s="40">
        <f t="shared" si="1"/>
        <v>51.500000000000007</v>
      </c>
      <c r="T11" s="40">
        <f>SUMIFS(Data!D:D,Data!A:A,$B11)</f>
        <v>299.28999999999996</v>
      </c>
    </row>
    <row r="12" spans="1:20" ht="12.75" x14ac:dyDescent="0.2">
      <c r="A12" s="39">
        <v>11</v>
      </c>
      <c r="B12" s="40" t="s">
        <v>77</v>
      </c>
      <c r="C12" s="41">
        <f>SUMIFS(Data!$O:$O,Data!$A:$A,$B12,Data!$C:$C,C$1)</f>
        <v>3</v>
      </c>
      <c r="D12" s="41">
        <f>SUMIFS(Data!$O:$O,Data!$A:$A,$B12,Data!$C:$C,D$1)</f>
        <v>2.2000000000000002</v>
      </c>
      <c r="E12" s="41">
        <f>SUMIFS(Data!$O:$O,Data!$A:$A,$B12,Data!$C:$C,E$1)</f>
        <v>3.2</v>
      </c>
      <c r="F12" s="41">
        <f>SUMIFS(Data!$O:$O,Data!$A:$A,$B12,Data!$C:$C,F$1)</f>
        <v>3.25</v>
      </c>
      <c r="G12" s="41">
        <f>SUMIFS(Data!$O:$O,Data!$A:$A,$B12,Data!$C:$C,G$1)</f>
        <v>3.1500000000000004</v>
      </c>
      <c r="H12" s="41">
        <f>SUMIFS(Data!$O:$O,Data!$A:$A,$B12,Data!$C:$C,H$1)</f>
        <v>3.2</v>
      </c>
      <c r="I12" s="41">
        <f>SUMIFS(Data!$O:$O,Data!$A:$A,$B12,Data!$C:$C,I$1)</f>
        <v>3.25</v>
      </c>
      <c r="J12" s="41">
        <f>SUMIFS(Data!$O:$O,Data!$A:$A,$B12,Data!$C:$C,J$1)</f>
        <v>3</v>
      </c>
      <c r="K12" s="41">
        <f>SUMIFS(Data!$O:$O,Data!$A:$A,$B12,Data!$C:$C,K$1)</f>
        <v>2.75</v>
      </c>
      <c r="L12" s="41">
        <f>SUMIFS(Data!$O:$O,Data!$A:$A,$B12,Data!$C:$C,L$1)</f>
        <v>3.2</v>
      </c>
      <c r="M12" s="41">
        <f>SUMIFS(Data!$O:$O,Data!$A:$A,$B12,Data!$C:$C,M$1)</f>
        <v>2.8</v>
      </c>
      <c r="N12" s="41">
        <f>SUMIFS(Data!$O:$O,Data!$A:$A,$B12,Data!$C:$C,N$1)</f>
        <v>2.4500000000000002</v>
      </c>
      <c r="O12" s="41">
        <f>SUMIFS(Data!$O:$O,Data!$A:$A,$B12,Data!$C:$C,O$1)</f>
        <v>2.7</v>
      </c>
      <c r="P12" s="41">
        <f>SUMIFS(Data!$O:$O,Data!$A:$A,$B12,Data!$C:$C,P$1)</f>
        <v>2.85</v>
      </c>
      <c r="Q12" s="41">
        <f>SUMIFS(Data!$O:$O,Data!$A:$A,$B12,Data!$C:$C,Q$1)</f>
        <v>3</v>
      </c>
      <c r="R12" s="41">
        <f t="shared" si="0"/>
        <v>5</v>
      </c>
      <c r="S12" s="40">
        <f t="shared" si="1"/>
        <v>49.000000000000007</v>
      </c>
      <c r="T12" s="40">
        <f>SUMIFS(Data!D:D,Data!A:A,$B12)</f>
        <v>201.62</v>
      </c>
    </row>
    <row r="13" spans="1:20" ht="12.75" x14ac:dyDescent="0.2">
      <c r="A13" s="39">
        <v>12</v>
      </c>
      <c r="B13" s="40" t="s">
        <v>69</v>
      </c>
      <c r="C13" s="41">
        <f>SUMIFS(Data!$O:$O,Data!$A:$A,$B13,Data!$C:$C,C$1)</f>
        <v>2.85</v>
      </c>
      <c r="D13" s="41">
        <f>SUMIFS(Data!$O:$O,Data!$A:$A,$B13,Data!$C:$C,D$1)</f>
        <v>3.0999999999999996</v>
      </c>
      <c r="E13" s="41">
        <f>SUMIFS(Data!$O:$O,Data!$A:$A,$B13,Data!$C:$C,E$1)</f>
        <v>2.8</v>
      </c>
      <c r="F13" s="41">
        <f>SUMIFS(Data!$O:$O,Data!$A:$A,$B13,Data!$C:$C,F$1)</f>
        <v>3</v>
      </c>
      <c r="G13" s="41">
        <f>SUMIFS(Data!$O:$O,Data!$A:$A,$B13,Data!$C:$C,G$1)</f>
        <v>2.35</v>
      </c>
      <c r="H13" s="41">
        <f>SUMIFS(Data!$O:$O,Data!$A:$A,$B13,Data!$C:$C,H$1)</f>
        <v>2.7</v>
      </c>
      <c r="I13" s="41">
        <f>SUMIFS(Data!$O:$O,Data!$A:$A,$B13,Data!$C:$C,I$1)</f>
        <v>4.7</v>
      </c>
      <c r="J13" s="41">
        <f>SUMIFS(Data!$O:$O,Data!$A:$A,$B13,Data!$C:$C,J$1)</f>
        <v>2.65</v>
      </c>
      <c r="K13" s="41">
        <f>SUMIFS(Data!$O:$O,Data!$A:$A,$B13,Data!$C:$C,K$1)</f>
        <v>2.4500000000000002</v>
      </c>
      <c r="L13" s="41">
        <f>SUMIFS(Data!$O:$O,Data!$A:$A,$B13,Data!$C:$C,L$1)</f>
        <v>3</v>
      </c>
      <c r="M13" s="41">
        <f>SUMIFS(Data!$O:$O,Data!$A:$A,$B13,Data!$C:$C,M$1)</f>
        <v>2.1500000000000004</v>
      </c>
      <c r="N13" s="41">
        <f>SUMIFS(Data!$O:$O,Data!$A:$A,$B13,Data!$C:$C,N$1)</f>
        <v>3.3</v>
      </c>
      <c r="O13" s="41">
        <f>SUMIFS(Data!$O:$O,Data!$A:$A,$B13,Data!$C:$C,O$1)</f>
        <v>3</v>
      </c>
      <c r="P13" s="41">
        <f>SUMIFS(Data!$O:$O,Data!$A:$A,$B13,Data!$C:$C,P$1)</f>
        <v>2.4500000000000002</v>
      </c>
      <c r="Q13" s="41">
        <f>SUMIFS(Data!$O:$O,Data!$A:$A,$B13,Data!$C:$C,Q$1)</f>
        <v>2.8</v>
      </c>
      <c r="R13" s="41">
        <f t="shared" si="0"/>
        <v>5</v>
      </c>
      <c r="S13" s="40">
        <f t="shared" si="1"/>
        <v>48.3</v>
      </c>
      <c r="T13" s="40">
        <f>SUMIFS(Data!D:D,Data!A:A,$B13)</f>
        <v>170.61999999999998</v>
      </c>
    </row>
    <row r="14" spans="1:20" ht="12.75" x14ac:dyDescent="0.2">
      <c r="A14" s="39">
        <v>13</v>
      </c>
      <c r="B14" s="40" t="s">
        <v>198</v>
      </c>
      <c r="C14" s="41">
        <f>SUMIFS(Data!$O:$O,Data!$A:$A,$B14,Data!$C:$C,C$1)</f>
        <v>3.1</v>
      </c>
      <c r="D14" s="41">
        <f>SUMIFS(Data!$O:$O,Data!$A:$A,$B14,Data!$C:$C,D$1)</f>
        <v>3.1</v>
      </c>
      <c r="E14" s="41">
        <f>SUMIFS(Data!$O:$O,Data!$A:$A,$B14,Data!$C:$C,E$1)</f>
        <v>2.95</v>
      </c>
      <c r="F14" s="41">
        <f>SUMIFS(Data!$O:$O,Data!$A:$A,$B14,Data!$C:$C,F$1)</f>
        <v>3.05</v>
      </c>
      <c r="G14" s="41"/>
      <c r="H14" s="41">
        <f>SUMIFS(Data!$O:$O,Data!$A:$A,$B14,Data!$C:$C,H$1)</f>
        <v>3.25</v>
      </c>
      <c r="I14" s="41">
        <f>SUMIFS(Data!$O:$O,Data!$A:$A,$B14,Data!$C:$C,I$1)</f>
        <v>3.25</v>
      </c>
      <c r="J14" s="41">
        <f>SUMIFS(Data!$O:$O,Data!$A:$A,$B14,Data!$C:$C,J$1)</f>
        <v>3.55</v>
      </c>
      <c r="K14" s="41">
        <f>SUMIFS(Data!$O:$O,Data!$A:$A,$B14,Data!$C:$C,K$1)</f>
        <v>3.4</v>
      </c>
      <c r="L14" s="41">
        <f>SUMIFS(Data!$O:$O,Data!$A:$A,$B14,Data!$C:$C,L$1)</f>
        <v>3.6</v>
      </c>
      <c r="M14" s="41">
        <f>SUMIFS(Data!$O:$O,Data!$A:$A,$B14,Data!$C:$C,M$1)</f>
        <v>3.1</v>
      </c>
      <c r="N14" s="41">
        <f>SUMIFS(Data!$O:$O,Data!$A:$A,$B14,Data!$C:$C,N$1)</f>
        <v>2.5</v>
      </c>
      <c r="O14" s="41">
        <f>SUMIFS(Data!$O:$O,Data!$A:$A,$B14,Data!$C:$C,O$1)</f>
        <v>3.25</v>
      </c>
      <c r="P14" s="41">
        <f>SUMIFS(Data!$O:$O,Data!$A:$A,$B14,Data!$C:$C,P$1)</f>
        <v>2.5499999999999998</v>
      </c>
      <c r="Q14" s="41">
        <f>SUMIFS(Data!$O:$O,Data!$A:$A,$B14,Data!$C:$C,Q$1)</f>
        <v>2.35</v>
      </c>
      <c r="R14" s="41">
        <f t="shared" si="0"/>
        <v>3</v>
      </c>
      <c r="S14" s="40">
        <f t="shared" si="1"/>
        <v>46</v>
      </c>
      <c r="T14" s="40">
        <f>SUMIFS(Data!D:D,Data!A:A,$B14)</f>
        <v>214.83999999999997</v>
      </c>
    </row>
    <row r="15" spans="1:20" ht="12.75" x14ac:dyDescent="0.2">
      <c r="A15" s="39">
        <v>14</v>
      </c>
      <c r="B15" s="40" t="s">
        <v>138</v>
      </c>
      <c r="C15" s="41">
        <f>SUMIFS(Data!$O:$O,Data!$A:$A,$B15,Data!$C:$C,C$1)</f>
        <v>2.7</v>
      </c>
      <c r="D15" s="41">
        <f>SUMIFS(Data!$O:$O,Data!$A:$A,$B15,Data!$C:$C,D$1)</f>
        <v>2.5499999999999998</v>
      </c>
      <c r="E15" s="41">
        <f>SUMIFS(Data!$O:$O,Data!$A:$A,$B15,Data!$C:$C,E$1)</f>
        <v>2.95</v>
      </c>
      <c r="F15" s="41">
        <f>SUMIFS(Data!$O:$O,Data!$A:$A,$B15,Data!$C:$C,F$1)</f>
        <v>2.95</v>
      </c>
      <c r="G15" s="41">
        <f>SUMIFS(Data!$O:$O,Data!$A:$A,$B15,Data!$C:$C,G$1)</f>
        <v>3.3</v>
      </c>
      <c r="H15" s="41">
        <f>SUMIFS(Data!$O:$O,Data!$A:$A,$B15,Data!$C:$C,H$1)</f>
        <v>2.5</v>
      </c>
      <c r="I15" s="41">
        <f>SUMIFS(Data!$O:$O,Data!$A:$A,$B15,Data!$C:$C,I$1)</f>
        <v>3.25</v>
      </c>
      <c r="J15" s="41">
        <f>SUMIFS(Data!$O:$O,Data!$A:$A,$B15,Data!$C:$C,J$1)</f>
        <v>3.4499999999999997</v>
      </c>
      <c r="K15" s="41">
        <f>SUMIFS(Data!$O:$O,Data!$A:$A,$B15,Data!$C:$C,K$1)</f>
        <v>2.4</v>
      </c>
      <c r="L15" s="41">
        <f>SUMIFS(Data!$O:$O,Data!$A:$A,$B15,Data!$C:$C,L$1)</f>
        <v>2</v>
      </c>
      <c r="M15" s="41">
        <f>SUMIFS(Data!$O:$O,Data!$A:$A,$B15,Data!$C:$C,M$1)</f>
        <v>3.1</v>
      </c>
      <c r="N15" s="41">
        <f>SUMIFS(Data!$O:$O,Data!$A:$A,$B15,Data!$C:$C,N$1)</f>
        <v>3</v>
      </c>
      <c r="O15" s="41">
        <f>SUMIFS(Data!$O:$O,Data!$A:$A,$B15,Data!$C:$C,O$1)</f>
        <v>1.25</v>
      </c>
      <c r="P15" s="41">
        <f>SUMIFS(Data!$O:$O,Data!$A:$A,$B15,Data!$C:$C,P$1)</f>
        <v>2.65</v>
      </c>
      <c r="Q15" s="41">
        <f>SUMIFS(Data!$O:$O,Data!$A:$A,$B15,Data!$C:$C,Q$1)</f>
        <v>2.9</v>
      </c>
      <c r="R15" s="41">
        <f t="shared" si="0"/>
        <v>5</v>
      </c>
      <c r="S15" s="40">
        <f t="shared" si="1"/>
        <v>45.949999999999996</v>
      </c>
      <c r="T15" s="40">
        <f>SUMIFS(Data!D:D,Data!A:A,$B15)</f>
        <v>141.99</v>
      </c>
    </row>
    <row r="16" spans="1:20" ht="12.75" x14ac:dyDescent="0.2">
      <c r="A16" s="39">
        <v>15</v>
      </c>
      <c r="B16" s="40" t="s">
        <v>223</v>
      </c>
      <c r="C16" s="41">
        <f>SUMIFS(Data!$O:$O,Data!$A:$A,$B16,Data!$C:$C,C$1)</f>
        <v>2.95</v>
      </c>
      <c r="D16" s="41">
        <f>SUMIFS(Data!$O:$O,Data!$A:$A,$B16,Data!$C:$C,D$1)</f>
        <v>3</v>
      </c>
      <c r="E16" s="41">
        <f>SUMIFS(Data!$O:$O,Data!$A:$A,$B16,Data!$C:$C,E$1)</f>
        <v>3.4</v>
      </c>
      <c r="F16" s="41">
        <f>SUMIFS(Data!$O:$O,Data!$A:$A,$B16,Data!$C:$C,F$1)</f>
        <v>1.55</v>
      </c>
      <c r="G16" s="41">
        <f>SUMIFS(Data!$O:$O,Data!$A:$A,$B16,Data!$C:$C,G$1)</f>
        <v>2.2999999999999998</v>
      </c>
      <c r="H16" s="41">
        <f>SUMIFS(Data!$O:$O,Data!$A:$A,$B16,Data!$C:$C,H$1)</f>
        <v>2.7</v>
      </c>
      <c r="I16" s="41">
        <f>SUMIFS(Data!$O:$O,Data!$A:$A,$B16,Data!$C:$C,I$1)</f>
        <v>4.4000000000000004</v>
      </c>
      <c r="J16" s="41">
        <f>SUMIFS(Data!$O:$O,Data!$A:$A,$B16,Data!$C:$C,J$1)</f>
        <v>2.75</v>
      </c>
      <c r="K16" s="41">
        <f>SUMIFS(Data!$O:$O,Data!$A:$A,$B16,Data!$C:$C,K$1)</f>
        <v>4.5999999999999996</v>
      </c>
      <c r="L16" s="41">
        <f>SUMIFS(Data!$O:$O,Data!$A:$A,$B16,Data!$C:$C,L$1)</f>
        <v>2.95</v>
      </c>
      <c r="M16" s="41">
        <f>SUMIFS(Data!$O:$O,Data!$A:$A,$B16,Data!$C:$C,M$1)</f>
        <v>2.25</v>
      </c>
      <c r="N16" s="41">
        <f>SUMIFS(Data!$O:$O,Data!$A:$A,$B16,Data!$C:$C,N$1)</f>
        <v>3.2</v>
      </c>
      <c r="O16" s="41"/>
      <c r="P16" s="41">
        <f>SUMIFS(Data!$O:$O,Data!$A:$A,$B16,Data!$C:$C,P$1)</f>
        <v>2.2999999999999998</v>
      </c>
      <c r="Q16" s="41">
        <f>SUMIFS(Data!$O:$O,Data!$A:$A,$B16,Data!$C:$C,Q$1)</f>
        <v>2.65</v>
      </c>
      <c r="R16" s="41">
        <f t="shared" si="0"/>
        <v>3</v>
      </c>
      <c r="S16" s="40">
        <f t="shared" si="1"/>
        <v>43.999999999999993</v>
      </c>
      <c r="T16" s="40">
        <f>SUMIFS(Data!D:D,Data!A:A,$B16)</f>
        <v>211.07</v>
      </c>
    </row>
    <row r="17" spans="1:20" ht="12.75" x14ac:dyDescent="0.2">
      <c r="A17" s="39">
        <v>16</v>
      </c>
      <c r="B17" s="40" t="s">
        <v>276</v>
      </c>
      <c r="C17" s="41">
        <f>SUMIFS(Data!$O:$O,Data!$A:$A,$B17,Data!$C:$C,C$1)</f>
        <v>4.45</v>
      </c>
      <c r="D17" s="41">
        <f>SUMIFS(Data!$O:$O,Data!$A:$A,$B17,Data!$C:$C,D$1)</f>
        <v>2.95</v>
      </c>
      <c r="E17" s="41">
        <f>SUMIFS(Data!$O:$O,Data!$A:$A,$B17,Data!$C:$C,E$1)</f>
        <v>2.8</v>
      </c>
      <c r="F17" s="41">
        <f>SUMIFS(Data!$O:$O,Data!$A:$A,$B17,Data!$C:$C,F$1)</f>
        <v>4.1000000000000005</v>
      </c>
      <c r="G17" s="41">
        <f>SUMIFS(Data!$O:$O,Data!$A:$A,$B17,Data!$C:$C,G$1)</f>
        <v>2.9</v>
      </c>
      <c r="H17" s="41">
        <f>SUMIFS(Data!$O:$O,Data!$A:$A,$B17,Data!$C:$C,H$1)</f>
        <v>1.4</v>
      </c>
      <c r="I17" s="41">
        <f>SUMIFS(Data!$O:$O,Data!$A:$A,$B17,Data!$C:$C,I$1)</f>
        <v>3.6</v>
      </c>
      <c r="J17" s="41">
        <f>SUMIFS(Data!$O:$O,Data!$A:$A,$B17,Data!$C:$C,J$1)</f>
        <v>3.05</v>
      </c>
      <c r="K17" s="41">
        <f>SUMIFS(Data!$O:$O,Data!$A:$A,$B17,Data!$C:$C,K$1)</f>
        <v>2.85</v>
      </c>
      <c r="L17" s="41">
        <f>SUMIFS(Data!$O:$O,Data!$A:$A,$B17,Data!$C:$C,L$1)</f>
        <v>3.65</v>
      </c>
      <c r="M17" s="41">
        <f>SUMIFS(Data!$O:$O,Data!$A:$A,$B17,Data!$C:$C,M$1)</f>
        <v>1.5</v>
      </c>
      <c r="N17" s="41"/>
      <c r="O17" s="41">
        <f>SUMIFS(Data!$O:$O,Data!$A:$A,$B17,Data!$C:$C,O$1)</f>
        <v>2.1500000000000004</v>
      </c>
      <c r="P17" s="41">
        <f>SUMIFS(Data!$O:$O,Data!$A:$A,$B17,Data!$C:$C,P$1)</f>
        <v>3.3000000000000003</v>
      </c>
      <c r="Q17" s="41">
        <f>SUMIFS(Data!$O:$O,Data!$A:$A,$B17,Data!$C:$C,Q$1)</f>
        <v>2.25</v>
      </c>
      <c r="R17" s="41">
        <f t="shared" si="0"/>
        <v>3</v>
      </c>
      <c r="S17" s="40">
        <f t="shared" si="1"/>
        <v>43.949999999999996</v>
      </c>
      <c r="T17" s="40">
        <f>SUMIFS(Data!D:D,Data!A:A,$B17)</f>
        <v>208.03</v>
      </c>
    </row>
    <row r="18" spans="1:20" ht="12.75" x14ac:dyDescent="0.2">
      <c r="A18" s="39">
        <v>17</v>
      </c>
      <c r="B18" s="40" t="s">
        <v>73</v>
      </c>
      <c r="C18" s="41">
        <f>SUMIFS(Data!$O:$O,Data!$A:$A,$B18,Data!$C:$C,C$1)</f>
        <v>4.25</v>
      </c>
      <c r="D18" s="41">
        <f>SUMIFS(Data!$O:$O,Data!$A:$A,$B18,Data!$C:$C,D$1)</f>
        <v>3.0500000000000003</v>
      </c>
      <c r="E18" s="41">
        <f>SUMIFS(Data!$O:$O,Data!$A:$A,$B18,Data!$C:$C,E$1)</f>
        <v>4.45</v>
      </c>
      <c r="F18" s="41">
        <f>SUMIFS(Data!$O:$O,Data!$A:$A,$B18,Data!$C:$C,F$1)</f>
        <v>4.5</v>
      </c>
      <c r="G18" s="41">
        <f>SUMIFS(Data!$O:$O,Data!$A:$A,$B18,Data!$C:$C,G$1)</f>
        <v>1.1499999999999999</v>
      </c>
      <c r="H18" s="41">
        <f>SUMIFS(Data!$O:$O,Data!$A:$A,$B18,Data!$C:$C,H$1)</f>
        <v>5.35</v>
      </c>
      <c r="I18" s="41">
        <f>SUMIFS(Data!$O:$O,Data!$A:$A,$B18,Data!$C:$C,I$1)</f>
        <v>4.5</v>
      </c>
      <c r="J18" s="41">
        <f>SUMIFS(Data!$O:$O,Data!$A:$A,$B18,Data!$C:$C,J$1)</f>
        <v>2.9</v>
      </c>
      <c r="K18" s="41">
        <f>SUMIFS(Data!$O:$O,Data!$A:$A,$B18,Data!$C:$C,K$1)</f>
        <v>3.85</v>
      </c>
      <c r="L18" s="41">
        <f>SUMIFS(Data!$O:$O,Data!$A:$A,$B18,Data!$C:$C,L$1)</f>
        <v>4.5999999999999996</v>
      </c>
      <c r="M18" s="41">
        <f>SUMIFS(Data!$O:$O,Data!$A:$A,$B18,Data!$C:$C,M$1)</f>
        <v>2.35</v>
      </c>
      <c r="N18" s="41">
        <f>SUMIFS(Data!$O:$O,Data!$A:$A,$B18,Data!$C:$C,N$1)</f>
        <v>1.65</v>
      </c>
      <c r="O18" s="41"/>
      <c r="P18" s="41"/>
      <c r="Q18" s="41">
        <f>SUMIFS(Data!$O:$O,Data!$A:$A,$B18,Data!$C:$C,Q$1)</f>
        <v>5.0999999999999996</v>
      </c>
      <c r="R18" s="41">
        <f t="shared" si="0"/>
        <v>1</v>
      </c>
      <c r="S18" s="40">
        <f t="shared" si="1"/>
        <v>48.7</v>
      </c>
      <c r="T18" s="40">
        <f>SUMIFS(Data!D:D,Data!A:A,$B18)</f>
        <v>354.44</v>
      </c>
    </row>
    <row r="19" spans="1:20" ht="12.75" x14ac:dyDescent="0.2">
      <c r="A19" s="39">
        <v>18</v>
      </c>
      <c r="B19" s="40" t="s">
        <v>63</v>
      </c>
      <c r="C19" s="41">
        <f>SUMIFS(Data!$O:$O,Data!$A:$A,$B19,Data!$C:$C,C$1)</f>
        <v>4.8500000000000005</v>
      </c>
      <c r="D19" s="41">
        <f>SUMIFS(Data!$O:$O,Data!$A:$A,$B19,Data!$C:$C,D$1)</f>
        <v>3.8</v>
      </c>
      <c r="E19" s="41">
        <f>SUMIFS(Data!$O:$O,Data!$A:$A,$B19,Data!$C:$C,E$1)</f>
        <v>5.15</v>
      </c>
      <c r="F19" s="41">
        <f>SUMIFS(Data!$O:$O,Data!$A:$A,$B19,Data!$C:$C,F$1)</f>
        <v>4.45</v>
      </c>
      <c r="G19" s="41">
        <f>SUMIFS(Data!$O:$O,Data!$A:$A,$B19,Data!$C:$C,G$1)</f>
        <v>2.95</v>
      </c>
      <c r="H19" s="41"/>
      <c r="I19" s="41">
        <f>SUMIFS(Data!$O:$O,Data!$A:$A,$B19,Data!$C:$C,I$1)</f>
        <v>3.95</v>
      </c>
      <c r="J19" s="41">
        <f>SUMIFS(Data!$O:$O,Data!$A:$A,$B19,Data!$C:$C,J$1)</f>
        <v>3</v>
      </c>
      <c r="K19" s="41">
        <f>SUMIFS(Data!$O:$O,Data!$A:$A,$B19,Data!$C:$C,K$1)</f>
        <v>3.45</v>
      </c>
      <c r="L19" s="41">
        <f>SUMIFS(Data!$O:$O,Data!$A:$A,$B19,Data!$C:$C,L$1)</f>
        <v>3.5</v>
      </c>
      <c r="M19" s="41">
        <f>SUMIFS(Data!$O:$O,Data!$A:$A,$B19,Data!$C:$C,M$1)</f>
        <v>3.9</v>
      </c>
      <c r="N19" s="41">
        <f>SUMIFS(Data!$O:$O,Data!$A:$A,$B19,Data!$C:$C,N$1)</f>
        <v>3.7</v>
      </c>
      <c r="O19" s="41"/>
      <c r="P19" s="41"/>
      <c r="Q19" s="41">
        <f>SUMIFS(Data!$O:$O,Data!$A:$A,$B19,Data!$C:$C,Q$1)</f>
        <v>3.05</v>
      </c>
      <c r="R19" s="41">
        <f t="shared" si="0"/>
        <v>0</v>
      </c>
      <c r="S19" s="40">
        <f t="shared" si="1"/>
        <v>45.749999999999993</v>
      </c>
      <c r="T19" s="40">
        <f>SUMIFS(Data!D:D,Data!A:A,$B19)</f>
        <v>257.05</v>
      </c>
    </row>
    <row r="20" spans="1:20" ht="12.75" x14ac:dyDescent="0.2">
      <c r="A20" s="39">
        <v>19</v>
      </c>
      <c r="B20" s="40" t="s">
        <v>203</v>
      </c>
      <c r="C20" s="41">
        <f>SUMIFS(Data!$O:$O,Data!$A:$A,$B20,Data!$C:$C,C$1)</f>
        <v>2.4500000000000002</v>
      </c>
      <c r="D20" s="41">
        <f>SUMIFS(Data!$O:$O,Data!$A:$A,$B20,Data!$C:$C,D$1)</f>
        <v>1.75</v>
      </c>
      <c r="E20" s="41">
        <f>SUMIFS(Data!$O:$O,Data!$A:$A,$B20,Data!$C:$C,E$1)</f>
        <v>1.9000000000000001</v>
      </c>
      <c r="F20" s="41">
        <f>SUMIFS(Data!$O:$O,Data!$A:$A,$B20,Data!$C:$C,F$1)</f>
        <v>2.25</v>
      </c>
      <c r="G20" s="41">
        <f>SUMIFS(Data!$O:$O,Data!$A:$A,$B20,Data!$C:$C,G$1)</f>
        <v>1.75</v>
      </c>
      <c r="H20" s="41">
        <f>SUMIFS(Data!$O:$O,Data!$A:$A,$B20,Data!$C:$C,H$1)</f>
        <v>1.95</v>
      </c>
      <c r="I20" s="41">
        <f>SUMIFS(Data!$O:$O,Data!$A:$A,$B20,Data!$C:$C,I$1)</f>
        <v>2.8499999999999996</v>
      </c>
      <c r="J20" s="41">
        <f>SUMIFS(Data!$O:$O,Data!$A:$A,$B20,Data!$C:$C,J$1)</f>
        <v>1.9</v>
      </c>
      <c r="K20" s="41">
        <f>SUMIFS(Data!$O:$O,Data!$A:$A,$B20,Data!$C:$C,K$1)</f>
        <v>2.25</v>
      </c>
      <c r="L20" s="41">
        <f>SUMIFS(Data!$O:$O,Data!$A:$A,$B20,Data!$C:$C,L$1)</f>
        <v>2.2000000000000002</v>
      </c>
      <c r="M20" s="41">
        <f>SUMIFS(Data!$O:$O,Data!$A:$A,$B20,Data!$C:$C,M$1)</f>
        <v>1.9</v>
      </c>
      <c r="N20" s="41">
        <f>SUMIFS(Data!$O:$O,Data!$A:$A,$B20,Data!$C:$C,N$1)</f>
        <v>2.3499999999999996</v>
      </c>
      <c r="O20" s="41">
        <f>SUMIFS(Data!$O:$O,Data!$A:$A,$B20,Data!$C:$C,O$1)</f>
        <v>3.35</v>
      </c>
      <c r="P20" s="41">
        <f>SUMIFS(Data!$O:$O,Data!$A:$A,$B20,Data!$C:$C,P$1)</f>
        <v>1.9</v>
      </c>
      <c r="Q20" s="41">
        <f>SUMIFS(Data!$O:$O,Data!$A:$A,$B20,Data!$C:$C,Q$1)</f>
        <v>2.3499999999999996</v>
      </c>
      <c r="R20" s="41">
        <f t="shared" si="0"/>
        <v>5</v>
      </c>
      <c r="S20" s="40">
        <f t="shared" si="1"/>
        <v>38.1</v>
      </c>
      <c r="T20" s="40">
        <f>SUMIFS(Data!D:D,Data!A:A,$B20)</f>
        <v>184.71</v>
      </c>
    </row>
    <row r="21" spans="1:20" ht="12.75" x14ac:dyDescent="0.2">
      <c r="A21" s="39">
        <v>20</v>
      </c>
      <c r="B21" s="40" t="s">
        <v>57</v>
      </c>
      <c r="C21" s="41">
        <f>SUMIFS(Data!$O:$O,Data!$A:$A,$B21,Data!$C:$C,C$1)</f>
        <v>2.5</v>
      </c>
      <c r="D21" s="41">
        <f>SUMIFS(Data!$O:$O,Data!$A:$A,$B21,Data!$C:$C,D$1)</f>
        <v>3.3000000000000003</v>
      </c>
      <c r="E21" s="41">
        <f>SUMIFS(Data!$O:$O,Data!$A:$A,$B21,Data!$C:$C,E$1)</f>
        <v>2.1</v>
      </c>
      <c r="F21" s="41">
        <f>SUMIFS(Data!$O:$O,Data!$A:$A,$B21,Data!$C:$C,F$1)</f>
        <v>2.1</v>
      </c>
      <c r="G21" s="41"/>
      <c r="H21" s="41"/>
      <c r="I21" s="41">
        <f>SUMIFS(Data!$O:$O,Data!$A:$A,$B21,Data!$C:$C,I$1)</f>
        <v>2.6500000000000004</v>
      </c>
      <c r="J21" s="41">
        <f>SUMIFS(Data!$O:$O,Data!$A:$A,$B21,Data!$C:$C,J$1)</f>
        <v>2.5499999999999998</v>
      </c>
      <c r="K21" s="41">
        <f>SUMIFS(Data!$O:$O,Data!$A:$A,$B21,Data!$C:$C,K$1)</f>
        <v>3.7</v>
      </c>
      <c r="L21" s="41">
        <f>SUMIFS(Data!$O:$O,Data!$A:$A,$B21,Data!$C:$C,L$1)</f>
        <v>3.5999999999999996</v>
      </c>
      <c r="M21" s="41">
        <f>SUMIFS(Data!$O:$O,Data!$A:$A,$B21,Data!$C:$C,M$1)</f>
        <v>3.5999999999999996</v>
      </c>
      <c r="N21" s="41">
        <f>SUMIFS(Data!$O:$O,Data!$A:$A,$B21,Data!$C:$C,N$1)</f>
        <v>2.4000000000000004</v>
      </c>
      <c r="O21" s="41">
        <f>SUMIFS(Data!$O:$O,Data!$A:$A,$B21,Data!$C:$C,O$1)</f>
        <v>3.35</v>
      </c>
      <c r="P21" s="41">
        <f>SUMIFS(Data!$O:$O,Data!$A:$A,$B21,Data!$C:$C,P$1)</f>
        <v>2.5999999999999996</v>
      </c>
      <c r="Q21" s="41">
        <f>SUMIFS(Data!$O:$O,Data!$A:$A,$B21,Data!$C:$C,Q$1)</f>
        <v>2.4500000000000002</v>
      </c>
      <c r="R21" s="41">
        <f t="shared" si="0"/>
        <v>1</v>
      </c>
      <c r="S21" s="40">
        <f t="shared" si="1"/>
        <v>37.900000000000006</v>
      </c>
      <c r="T21" s="40">
        <f>SUMIFS(Data!D:D,Data!A:A,$B21)</f>
        <v>194.88</v>
      </c>
    </row>
    <row r="22" spans="1:20" ht="12.75" x14ac:dyDescent="0.2">
      <c r="A22" s="39">
        <v>21</v>
      </c>
      <c r="B22" s="40" t="s">
        <v>59</v>
      </c>
      <c r="C22" s="41">
        <f>SUMIFS(Data!$O:$O,Data!$A:$A,$B22,Data!$C:$C,C$1)</f>
        <v>2.15</v>
      </c>
      <c r="D22" s="41">
        <f>SUMIFS(Data!$O:$O,Data!$A:$A,$B22,Data!$C:$C,D$1)</f>
        <v>2.75</v>
      </c>
      <c r="E22" s="41">
        <f>SUMIFS(Data!$O:$O,Data!$A:$A,$B22,Data!$C:$C,E$1)</f>
        <v>2.5499999999999998</v>
      </c>
      <c r="F22" s="41">
        <f>SUMIFS(Data!$O:$O,Data!$A:$A,$B22,Data!$C:$C,F$1)</f>
        <v>2.95</v>
      </c>
      <c r="G22" s="41">
        <f>SUMIFS(Data!$O:$O,Data!$A:$A,$B22,Data!$C:$C,G$1)</f>
        <v>2.7</v>
      </c>
      <c r="H22" s="41">
        <f>SUMIFS(Data!$O:$O,Data!$A:$A,$B22,Data!$C:$C,H$1)</f>
        <v>3</v>
      </c>
      <c r="I22" s="41">
        <f>SUMIFS(Data!$O:$O,Data!$A:$A,$B22,Data!$C:$C,I$1)</f>
        <v>0.44999999999999996</v>
      </c>
      <c r="J22" s="41">
        <f>SUMIFS(Data!$O:$O,Data!$A:$A,$B22,Data!$C:$C,J$1)</f>
        <v>1.75</v>
      </c>
      <c r="K22" s="41"/>
      <c r="L22" s="41">
        <f>SUMIFS(Data!$O:$O,Data!$A:$A,$B22,Data!$C:$C,L$1)</f>
        <v>2.4</v>
      </c>
      <c r="M22" s="41">
        <f>SUMIFS(Data!$O:$O,Data!$A:$A,$B22,Data!$C:$C,M$1)</f>
        <v>2.95</v>
      </c>
      <c r="N22" s="41">
        <f>SUMIFS(Data!$O:$O,Data!$A:$A,$B22,Data!$C:$C,N$1)</f>
        <v>3.05</v>
      </c>
      <c r="O22" s="41">
        <f>SUMIFS(Data!$O:$O,Data!$A:$A,$B22,Data!$C:$C,O$1)</f>
        <v>2.5</v>
      </c>
      <c r="P22" s="41">
        <f>SUMIFS(Data!$O:$O,Data!$A:$A,$B22,Data!$C:$C,P$1)</f>
        <v>2.85</v>
      </c>
      <c r="Q22" s="41">
        <f>SUMIFS(Data!$O:$O,Data!$A:$A,$B22,Data!$C:$C,Q$1)</f>
        <v>2.15</v>
      </c>
      <c r="R22" s="41">
        <f t="shared" si="0"/>
        <v>3</v>
      </c>
      <c r="S22" s="40">
        <f t="shared" si="1"/>
        <v>37.199999999999996</v>
      </c>
      <c r="T22" s="40">
        <f>SUMIFS(Data!D:D,Data!A:A,$B22)</f>
        <v>137.07</v>
      </c>
    </row>
    <row r="23" spans="1:20" ht="12.75" x14ac:dyDescent="0.2">
      <c r="A23" s="39">
        <v>22</v>
      </c>
      <c r="B23" s="40" t="s">
        <v>200</v>
      </c>
      <c r="C23" s="41">
        <f>SUMIFS(Data!$O:$O,Data!$A:$A,$B23,Data!$C:$C,C$1)</f>
        <v>3.55</v>
      </c>
      <c r="D23" s="41">
        <f>SUMIFS(Data!$O:$O,Data!$A:$A,$B23,Data!$C:$C,D$1)</f>
        <v>2.5</v>
      </c>
      <c r="E23" s="41">
        <f>SUMIFS(Data!$O:$O,Data!$A:$A,$B23,Data!$C:$C,E$1)</f>
        <v>2.0499999999999998</v>
      </c>
      <c r="F23" s="41">
        <f>SUMIFS(Data!$O:$O,Data!$A:$A,$B23,Data!$C:$C,F$1)</f>
        <v>1.8</v>
      </c>
      <c r="G23" s="41">
        <f>SUMIFS(Data!$O:$O,Data!$A:$A,$B23,Data!$C:$C,G$1)</f>
        <v>2.1500000000000004</v>
      </c>
      <c r="H23" s="41">
        <f>SUMIFS(Data!$O:$O,Data!$A:$A,$B23,Data!$C:$C,H$1)</f>
        <v>1.9500000000000002</v>
      </c>
      <c r="I23" s="41">
        <f>SUMIFS(Data!$O:$O,Data!$A:$A,$B23,Data!$C:$C,I$1)</f>
        <v>2.0499999999999998</v>
      </c>
      <c r="J23" s="41">
        <f>SUMIFS(Data!$O:$O,Data!$A:$A,$B23,Data!$C:$C,J$1)</f>
        <v>2.5</v>
      </c>
      <c r="K23" s="41">
        <f>SUMIFS(Data!$O:$O,Data!$A:$A,$B23,Data!$C:$C,K$1)</f>
        <v>1.35</v>
      </c>
      <c r="L23" s="41">
        <f>SUMIFS(Data!$O:$O,Data!$A:$A,$B23,Data!$C:$C,L$1)</f>
        <v>1.6</v>
      </c>
      <c r="M23" s="41">
        <f>SUMIFS(Data!$O:$O,Data!$A:$A,$B23,Data!$C:$C,M$1)</f>
        <v>2.1500000000000004</v>
      </c>
      <c r="N23" s="41">
        <f>SUMIFS(Data!$O:$O,Data!$A:$A,$B23,Data!$C:$C,N$1)</f>
        <v>1.35</v>
      </c>
      <c r="O23" s="41">
        <f>SUMIFS(Data!$O:$O,Data!$A:$A,$B23,Data!$C:$C,O$1)</f>
        <v>2.15</v>
      </c>
      <c r="P23" s="41">
        <f>SUMIFS(Data!$O:$O,Data!$A:$A,$B23,Data!$C:$C,P$1)</f>
        <v>2.5499999999999998</v>
      </c>
      <c r="Q23" s="41">
        <f>SUMIFS(Data!$O:$O,Data!$A:$A,$B23,Data!$C:$C,Q$1)</f>
        <v>2.35</v>
      </c>
      <c r="R23" s="41">
        <f t="shared" si="0"/>
        <v>5</v>
      </c>
      <c r="S23" s="40">
        <f t="shared" si="1"/>
        <v>37.050000000000004</v>
      </c>
      <c r="T23" s="40">
        <f>SUMIFS(Data!D:D,Data!A:A,$B23)</f>
        <v>134.64999999999998</v>
      </c>
    </row>
    <row r="24" spans="1:20" ht="12.75" x14ac:dyDescent="0.2">
      <c r="A24" s="39">
        <v>23</v>
      </c>
      <c r="B24" s="40" t="s">
        <v>235</v>
      </c>
      <c r="C24" s="41"/>
      <c r="D24" s="41">
        <f>SUMIFS(Data!$O:$O,Data!$A:$A,$B24,Data!$C:$C,D$1)</f>
        <v>2.2000000000000002</v>
      </c>
      <c r="E24" s="41">
        <f>SUMIFS(Data!$O:$O,Data!$A:$A,$B24,Data!$C:$C,E$1)</f>
        <v>1.65</v>
      </c>
      <c r="F24" s="41">
        <f>SUMIFS(Data!$O:$O,Data!$A:$A,$B24,Data!$C:$C,F$1)</f>
        <v>3.2</v>
      </c>
      <c r="G24" s="41">
        <f>SUMIFS(Data!$O:$O,Data!$A:$A,$B24,Data!$C:$C,G$1)</f>
        <v>2.1999999999999997</v>
      </c>
      <c r="H24" s="41">
        <f>SUMIFS(Data!$O:$O,Data!$A:$A,$B24,Data!$C:$C,H$1)</f>
        <v>2.0499999999999998</v>
      </c>
      <c r="I24" s="41">
        <f>SUMIFS(Data!$O:$O,Data!$A:$A,$B24,Data!$C:$C,I$1)</f>
        <v>2.6999999999999997</v>
      </c>
      <c r="J24" s="41">
        <f>SUMIFS(Data!$O:$O,Data!$A:$A,$B24,Data!$C:$C,J$1)</f>
        <v>1.9</v>
      </c>
      <c r="K24" s="41">
        <f>SUMIFS(Data!$O:$O,Data!$A:$A,$B24,Data!$C:$C,K$1)</f>
        <v>1.8</v>
      </c>
      <c r="L24" s="41">
        <f>SUMIFS(Data!$O:$O,Data!$A:$A,$B24,Data!$C:$C,L$1)</f>
        <v>3.35</v>
      </c>
      <c r="M24" s="41">
        <f>SUMIFS(Data!$O:$O,Data!$A:$A,$B24,Data!$C:$C,M$1)</f>
        <v>2.6</v>
      </c>
      <c r="N24" s="41">
        <f>SUMIFS(Data!$O:$O,Data!$A:$A,$B24,Data!$C:$C,N$1)</f>
        <v>2.15</v>
      </c>
      <c r="O24" s="41">
        <f>SUMIFS(Data!$O:$O,Data!$A:$A,$B24,Data!$C:$C,O$1)</f>
        <v>2.9499999999999997</v>
      </c>
      <c r="P24" s="41">
        <f>SUMIFS(Data!$O:$O,Data!$A:$A,$B24,Data!$C:$C,P$1)</f>
        <v>2</v>
      </c>
      <c r="Q24" s="41">
        <f>SUMIFS(Data!$O:$O,Data!$A:$A,$B24,Data!$C:$C,Q$1)</f>
        <v>2.15</v>
      </c>
      <c r="R24" s="41">
        <f t="shared" si="0"/>
        <v>3</v>
      </c>
      <c r="S24" s="40">
        <f t="shared" si="1"/>
        <v>35.9</v>
      </c>
      <c r="T24" s="40">
        <f>SUMIFS(Data!D:D,Data!A:A,$B24)</f>
        <v>312.35000000000002</v>
      </c>
    </row>
    <row r="25" spans="1:20" ht="12.75" x14ac:dyDescent="0.2">
      <c r="A25" s="39">
        <v>24</v>
      </c>
      <c r="B25" s="40" t="s">
        <v>191</v>
      </c>
      <c r="C25" s="41">
        <f>SUMIFS(Data!$O:$O,Data!$A:$A,$B25,Data!$C:$C,C$1)</f>
        <v>4</v>
      </c>
      <c r="D25" s="41">
        <f>SUMIFS(Data!$O:$O,Data!$A:$A,$B25,Data!$C:$C,D$1)</f>
        <v>2.2000000000000002</v>
      </c>
      <c r="E25" s="41">
        <f>SUMIFS(Data!$O:$O,Data!$A:$A,$B25,Data!$C:$C,E$1)</f>
        <v>2.5499999999999998</v>
      </c>
      <c r="F25" s="41"/>
      <c r="G25" s="41">
        <f>SUMIFS(Data!$O:$O,Data!$A:$A,$B25,Data!$C:$C,G$1)</f>
        <v>3.0500000000000003</v>
      </c>
      <c r="H25" s="41">
        <f>SUMIFS(Data!$O:$O,Data!$A:$A,$B25,Data!$C:$C,H$1)</f>
        <v>3.1</v>
      </c>
      <c r="I25" s="41">
        <f>SUMIFS(Data!$O:$O,Data!$A:$A,$B25,Data!$C:$C,I$1)</f>
        <v>5.6000000000000005</v>
      </c>
      <c r="J25" s="41"/>
      <c r="K25" s="41">
        <f>SUMIFS(Data!$O:$O,Data!$A:$A,$B25,Data!$C:$C,K$1)</f>
        <v>2.75</v>
      </c>
      <c r="L25" s="41">
        <f>SUMIFS(Data!$O:$O,Data!$A:$A,$B25,Data!$C:$C,L$1)</f>
        <v>3.8000000000000003</v>
      </c>
      <c r="M25" s="41">
        <f>SUMIFS(Data!$O:$O,Data!$A:$A,$B25,Data!$C:$C,M$1)</f>
        <v>1.6</v>
      </c>
      <c r="N25" s="41">
        <f>SUMIFS(Data!$O:$O,Data!$A:$A,$B25,Data!$C:$C,N$1)</f>
        <v>2.95</v>
      </c>
      <c r="O25" s="41"/>
      <c r="P25" s="41"/>
      <c r="Q25" s="41">
        <f>SUMIFS(Data!$O:$O,Data!$A:$A,$B25,Data!$C:$C,Q$1)</f>
        <v>1.9000000000000001</v>
      </c>
      <c r="R25" s="41">
        <f t="shared" si="0"/>
        <v>0</v>
      </c>
      <c r="S25" s="40">
        <f t="shared" si="1"/>
        <v>33.5</v>
      </c>
      <c r="T25" s="40">
        <f>SUMIFS(Data!D:D,Data!A:A,$B25)</f>
        <v>209.92</v>
      </c>
    </row>
    <row r="26" spans="1:20" ht="12.75" x14ac:dyDescent="0.2">
      <c r="A26" s="39">
        <v>25</v>
      </c>
      <c r="B26" s="40" t="s">
        <v>70</v>
      </c>
      <c r="C26" s="41">
        <f>SUMIFS(Data!$O:$O,Data!$A:$A,$B26,Data!$C:$C,C$1)</f>
        <v>1.85</v>
      </c>
      <c r="D26" s="41">
        <f>SUMIFS(Data!$O:$O,Data!$A:$A,$B26,Data!$C:$C,D$1)</f>
        <v>2</v>
      </c>
      <c r="E26" s="41">
        <f>SUMIFS(Data!$O:$O,Data!$A:$A,$B26,Data!$C:$C,E$1)</f>
        <v>1.85</v>
      </c>
      <c r="F26" s="41">
        <f>SUMIFS(Data!$O:$O,Data!$A:$A,$B26,Data!$C:$C,F$1)</f>
        <v>3.45</v>
      </c>
      <c r="G26" s="41">
        <f>SUMIFS(Data!$O:$O,Data!$A:$A,$B26,Data!$C:$C,G$1)</f>
        <v>2.35</v>
      </c>
      <c r="H26" s="41">
        <f>SUMIFS(Data!$O:$O,Data!$A:$A,$B26,Data!$C:$C,H$1)</f>
        <v>2.5499999999999998</v>
      </c>
      <c r="I26" s="41">
        <f>SUMIFS(Data!$O:$O,Data!$A:$A,$B26,Data!$C:$C,I$1)</f>
        <v>2.9</v>
      </c>
      <c r="J26" s="41">
        <f>SUMIFS(Data!$O:$O,Data!$A:$A,$B26,Data!$C:$C,J$1)</f>
        <v>1.95</v>
      </c>
      <c r="K26" s="41">
        <f>SUMIFS(Data!$O:$O,Data!$A:$A,$B26,Data!$C:$C,K$1)</f>
        <v>1.8</v>
      </c>
      <c r="L26" s="41"/>
      <c r="M26" s="41"/>
      <c r="N26" s="41">
        <f>SUMIFS(Data!$O:$O,Data!$A:$A,$B26,Data!$C:$C,N$1)</f>
        <v>1.9</v>
      </c>
      <c r="O26" s="41">
        <f>SUMIFS(Data!$O:$O,Data!$A:$A,$B26,Data!$C:$C,O$1)</f>
        <v>2.8499999999999996</v>
      </c>
      <c r="P26" s="41">
        <f>SUMIFS(Data!$O:$O,Data!$A:$A,$B26,Data!$C:$C,P$1)</f>
        <v>2.5</v>
      </c>
      <c r="Q26" s="41">
        <f>SUMIFS(Data!$O:$O,Data!$A:$A,$B26,Data!$C:$C,Q$1)</f>
        <v>2.9</v>
      </c>
      <c r="R26" s="41">
        <f t="shared" si="0"/>
        <v>1</v>
      </c>
      <c r="S26" s="40">
        <f t="shared" si="1"/>
        <v>31.849999999999994</v>
      </c>
      <c r="T26" s="40">
        <f>SUMIFS(Data!D:D,Data!A:A,$B26)</f>
        <v>180.57999999999998</v>
      </c>
    </row>
    <row r="27" spans="1:20" ht="12.75" x14ac:dyDescent="0.2">
      <c r="A27" s="39">
        <v>26</v>
      </c>
      <c r="B27" s="40" t="s">
        <v>65</v>
      </c>
      <c r="C27" s="41">
        <f>SUMIFS(Data!$O:$O,Data!$A:$A,$B27,Data!$C:$C,C$1)</f>
        <v>4.55</v>
      </c>
      <c r="D27" s="41">
        <f>SUMIFS(Data!$O:$O,Data!$A:$A,$B27,Data!$C:$C,D$1)</f>
        <v>2.9000000000000004</v>
      </c>
      <c r="E27" s="41">
        <f>SUMIFS(Data!$O:$O,Data!$A:$A,$B27,Data!$C:$C,E$1)</f>
        <v>2.8</v>
      </c>
      <c r="F27" s="41">
        <f>SUMIFS(Data!$O:$O,Data!$A:$A,$B27,Data!$C:$C,F$1)</f>
        <v>6.6999999999999993</v>
      </c>
      <c r="G27" s="41">
        <f>SUMIFS(Data!$O:$O,Data!$A:$A,$B27,Data!$C:$C,G$1)</f>
        <v>2.1</v>
      </c>
      <c r="H27" s="41"/>
      <c r="I27" s="41">
        <f>SUMIFS(Data!$O:$O,Data!$A:$A,$B27,Data!$C:$C,I$1)</f>
        <v>2.8499999999999996</v>
      </c>
      <c r="J27" s="41">
        <f>SUMIFS(Data!$O:$O,Data!$A:$A,$B27,Data!$C:$C,J$1)</f>
        <v>2.9</v>
      </c>
      <c r="K27" s="41">
        <f>SUMIFS(Data!$O:$O,Data!$A:$A,$B27,Data!$C:$C,K$1)</f>
        <v>1.8</v>
      </c>
      <c r="L27" s="41"/>
      <c r="M27" s="41"/>
      <c r="N27" s="41">
        <f>SUMIFS(Data!$O:$O,Data!$A:$A,$B27,Data!$C:$C,N$1)</f>
        <v>2.9</v>
      </c>
      <c r="O27" s="41">
        <f>SUMIFS(Data!$O:$O,Data!$A:$A,$B27,Data!$C:$C,O$1)</f>
        <v>1.95</v>
      </c>
      <c r="P27" s="41"/>
      <c r="Q27" s="41">
        <f>SUMIFS(Data!$O:$O,Data!$A:$A,$B27,Data!$C:$C,Q$1)</f>
        <v>2.2999999999999998</v>
      </c>
      <c r="R27" s="41">
        <f t="shared" si="0"/>
        <v>0</v>
      </c>
      <c r="S27" s="40">
        <f t="shared" si="1"/>
        <v>33.749999999999993</v>
      </c>
      <c r="T27" s="40">
        <f>SUMIFS(Data!D:D,Data!A:A,$B27)</f>
        <v>265.84000000000003</v>
      </c>
    </row>
    <row r="28" spans="1:20" ht="12.75" x14ac:dyDescent="0.2">
      <c r="A28" s="39">
        <v>27</v>
      </c>
      <c r="B28" s="40" t="s">
        <v>71</v>
      </c>
      <c r="C28" s="41">
        <f>SUMIFS(Data!$O:$O,Data!$A:$A,$B28,Data!$C:$C,C$1)</f>
        <v>3.75</v>
      </c>
      <c r="D28" s="41">
        <f>SUMIFS(Data!$O:$O,Data!$A:$A,$B28,Data!$C:$C,D$1)</f>
        <v>3.75</v>
      </c>
      <c r="E28" s="41">
        <f>SUMIFS(Data!$O:$O,Data!$A:$A,$B28,Data!$C:$C,E$1)</f>
        <v>1.45</v>
      </c>
      <c r="F28" s="41">
        <f>SUMIFS(Data!$O:$O,Data!$A:$A,$B28,Data!$C:$C,F$1)</f>
        <v>2.4000000000000004</v>
      </c>
      <c r="G28" s="41">
        <f>SUMIFS(Data!$O:$O,Data!$A:$A,$B28,Data!$C:$C,G$1)</f>
        <v>2</v>
      </c>
      <c r="H28" s="41">
        <f>SUMIFS(Data!$O:$O,Data!$A:$A,$B28,Data!$C:$C,H$1)</f>
        <v>1.45</v>
      </c>
      <c r="I28" s="41">
        <f>SUMIFS(Data!$O:$O,Data!$A:$A,$B28,Data!$C:$C,I$1)</f>
        <v>1.75</v>
      </c>
      <c r="J28" s="41">
        <f>SUMIFS(Data!$O:$O,Data!$A:$A,$B28,Data!$C:$C,J$1)</f>
        <v>1.3</v>
      </c>
      <c r="K28" s="41">
        <f>SUMIFS(Data!$O:$O,Data!$A:$A,$B28,Data!$C:$C,K$1)</f>
        <v>1.8</v>
      </c>
      <c r="L28" s="41">
        <f>SUMIFS(Data!$O:$O,Data!$A:$A,$B28,Data!$C:$C,L$1)</f>
        <v>2.5499999999999998</v>
      </c>
      <c r="M28" s="41">
        <f>SUMIFS(Data!$O:$O,Data!$A:$A,$B28,Data!$C:$C,M$1)</f>
        <v>1.9</v>
      </c>
      <c r="N28" s="41">
        <f>SUMIFS(Data!$O:$O,Data!$A:$A,$B28,Data!$C:$C,N$1)</f>
        <v>1.7</v>
      </c>
      <c r="O28" s="41">
        <f>SUMIFS(Data!$O:$O,Data!$A:$A,$B28,Data!$C:$C,O$1)</f>
        <v>1.75</v>
      </c>
      <c r="P28" s="41"/>
      <c r="Q28" s="41">
        <f>SUMIFS(Data!$O:$O,Data!$A:$A,$B28,Data!$C:$C,Q$1)</f>
        <v>0</v>
      </c>
      <c r="R28" s="41">
        <f t="shared" si="0"/>
        <v>3</v>
      </c>
      <c r="S28" s="40">
        <f t="shared" si="1"/>
        <v>30.549999999999997</v>
      </c>
      <c r="T28" s="40">
        <f>SUMIFS(Data!D:D,Data!A:A,$B28)</f>
        <v>183.9</v>
      </c>
    </row>
    <row r="29" spans="1:20" ht="12.75" x14ac:dyDescent="0.2">
      <c r="A29" s="39">
        <v>28</v>
      </c>
      <c r="B29" s="40" t="s">
        <v>189</v>
      </c>
      <c r="C29" s="41">
        <f>SUMIFS(Data!$O:$O,Data!$A:$A,$B29,Data!$C:$C,C$1)</f>
        <v>4.75</v>
      </c>
      <c r="D29" s="41">
        <f>SUMIFS(Data!$O:$O,Data!$A:$A,$B29,Data!$C:$C,D$1)</f>
        <v>3.45</v>
      </c>
      <c r="E29" s="41">
        <f>SUMIFS(Data!$O:$O,Data!$A:$A,$B29,Data!$C:$C,E$1)</f>
        <v>3.2</v>
      </c>
      <c r="F29" s="41">
        <f>SUMIFS(Data!$O:$O,Data!$A:$A,$B29,Data!$C:$C,F$1)</f>
        <v>3.95</v>
      </c>
      <c r="G29" s="41">
        <f>SUMIFS(Data!$O:$O,Data!$A:$A,$B29,Data!$C:$C,G$1)</f>
        <v>3.6</v>
      </c>
      <c r="H29" s="41">
        <f>SUMIFS(Data!$O:$O,Data!$A:$A,$B29,Data!$C:$C,H$1)</f>
        <v>4.5</v>
      </c>
      <c r="I29" s="41"/>
      <c r="J29" s="41">
        <f>SUMIFS(Data!$O:$O,Data!$A:$A,$B29,Data!$C:$C,J$1)</f>
        <v>4.1000000000000005</v>
      </c>
      <c r="K29" s="41"/>
      <c r="L29" s="41"/>
      <c r="M29" s="41"/>
      <c r="N29" s="41"/>
      <c r="O29" s="41"/>
      <c r="P29" s="41"/>
      <c r="Q29" s="41">
        <f>SUMIFS(Data!$O:$O,Data!$A:$A,$B29,Data!$C:$C,Q$1)</f>
        <v>0</v>
      </c>
      <c r="R29" s="41">
        <f t="shared" si="0"/>
        <v>0</v>
      </c>
      <c r="S29" s="40">
        <f t="shared" si="1"/>
        <v>27.55</v>
      </c>
      <c r="T29" s="40">
        <f>SUMIFS(Data!D:D,Data!A:A,$B29)</f>
        <v>151.75</v>
      </c>
    </row>
    <row r="30" spans="1:20" ht="12.75" x14ac:dyDescent="0.2">
      <c r="A30" s="39">
        <v>29</v>
      </c>
      <c r="B30" s="40" t="s">
        <v>75</v>
      </c>
      <c r="C30" s="41">
        <f>SUMIFS(Data!$O:$O,Data!$A:$A,$B30,Data!$C:$C,C$1)</f>
        <v>2.35</v>
      </c>
      <c r="D30" s="41">
        <f>SUMIFS(Data!$O:$O,Data!$A:$A,$B30,Data!$C:$C,D$1)</f>
        <v>1.75</v>
      </c>
      <c r="E30" s="41">
        <f>SUMIFS(Data!$O:$O,Data!$A:$A,$B30,Data!$C:$C,E$1)</f>
        <v>2.25</v>
      </c>
      <c r="F30" s="41">
        <f>SUMIFS(Data!$O:$O,Data!$A:$A,$B30,Data!$C:$C,F$1)</f>
        <v>3.95</v>
      </c>
      <c r="G30" s="41"/>
      <c r="H30" s="41"/>
      <c r="I30" s="41"/>
      <c r="J30" s="41">
        <f>SUMIFS(Data!$O:$O,Data!$A:$A,$B30,Data!$C:$C,J$1)</f>
        <v>1.65</v>
      </c>
      <c r="K30" s="41">
        <f>SUMIFS(Data!$O:$O,Data!$A:$A,$B30,Data!$C:$C,K$1)</f>
        <v>2.0499999999999998</v>
      </c>
      <c r="L30" s="41">
        <f>SUMIFS(Data!$O:$O,Data!$A:$A,$B30,Data!$C:$C,L$1)</f>
        <v>3.7</v>
      </c>
      <c r="M30" s="41">
        <f>SUMIFS(Data!$O:$O,Data!$A:$A,$B30,Data!$C:$C,M$1)</f>
        <v>1.9</v>
      </c>
      <c r="N30" s="41">
        <f>SUMIFS(Data!$O:$O,Data!$A:$A,$B30,Data!$C:$C,N$1)</f>
        <v>3.05</v>
      </c>
      <c r="O30" s="41">
        <f>SUMIFS(Data!$O:$O,Data!$A:$A,$B30,Data!$C:$C,O$1)</f>
        <v>2.4</v>
      </c>
      <c r="P30" s="41">
        <f>SUMIFS(Data!$O:$O,Data!$A:$A,$B30,Data!$C:$C,P$1)</f>
        <v>2.35</v>
      </c>
      <c r="Q30" s="41">
        <f>SUMIFS(Data!$O:$O,Data!$A:$A,$B30,Data!$C:$C,Q$1)</f>
        <v>0</v>
      </c>
      <c r="R30" s="41">
        <f t="shared" si="0"/>
        <v>0</v>
      </c>
      <c r="S30" s="40">
        <f t="shared" si="1"/>
        <v>27.4</v>
      </c>
      <c r="T30" s="40">
        <f>SUMIFS(Data!D:D,Data!A:A,$B30)</f>
        <v>164.43</v>
      </c>
    </row>
    <row r="31" spans="1:20" ht="12.75" x14ac:dyDescent="0.2">
      <c r="A31" s="39">
        <v>30</v>
      </c>
      <c r="B31" s="40" t="s">
        <v>58</v>
      </c>
      <c r="C31" s="41">
        <f>SUMIFS(Data!$O:$O,Data!$A:$A,$B31,Data!$C:$C,C$1)</f>
        <v>3</v>
      </c>
      <c r="D31" s="41">
        <f>SUMIFS(Data!$O:$O,Data!$A:$A,$B31,Data!$C:$C,D$1)</f>
        <v>2.1999999999999997</v>
      </c>
      <c r="E31" s="41"/>
      <c r="F31" s="41"/>
      <c r="G31" s="41"/>
      <c r="H31" s="41">
        <f>SUMIFS(Data!$O:$O,Data!$A:$A,$B31,Data!$C:$C,H$1)</f>
        <v>1.25</v>
      </c>
      <c r="I31" s="41">
        <f>SUMIFS(Data!$O:$O,Data!$A:$A,$B31,Data!$C:$C,I$1)</f>
        <v>2.3499999999999996</v>
      </c>
      <c r="J31" s="41">
        <f>SUMIFS(Data!$O:$O,Data!$A:$A,$B31,Data!$C:$C,J$1)</f>
        <v>2</v>
      </c>
      <c r="K31" s="41">
        <f>SUMIFS(Data!$O:$O,Data!$A:$A,$B31,Data!$C:$C,K$1)</f>
        <v>2.25</v>
      </c>
      <c r="L31" s="41">
        <f>SUMIFS(Data!$O:$O,Data!$A:$A,$B31,Data!$C:$C,L$1)</f>
        <v>1.95</v>
      </c>
      <c r="M31" s="41">
        <f>SUMIFS(Data!$O:$O,Data!$A:$A,$B31,Data!$C:$C,M$1)</f>
        <v>2.4500000000000002</v>
      </c>
      <c r="N31" s="41">
        <f>SUMIFS(Data!$O:$O,Data!$A:$A,$B31,Data!$C:$C,N$1)</f>
        <v>1.9</v>
      </c>
      <c r="O31" s="41">
        <f>SUMIFS(Data!$O:$O,Data!$A:$A,$B31,Data!$C:$C,O$1)</f>
        <v>2.0499999999999998</v>
      </c>
      <c r="P31" s="41">
        <f>SUMIFS(Data!$O:$O,Data!$A:$A,$B31,Data!$C:$C,P$1)</f>
        <v>2.25</v>
      </c>
      <c r="Q31" s="41">
        <f>SUMIFS(Data!$O:$O,Data!$A:$A,$B31,Data!$C:$C,Q$1)</f>
        <v>1.65</v>
      </c>
      <c r="R31" s="41">
        <f t="shared" si="0"/>
        <v>0</v>
      </c>
      <c r="S31" s="40">
        <f t="shared" si="1"/>
        <v>25.299999999999997</v>
      </c>
      <c r="T31" s="40">
        <f>SUMIFS(Data!D:D,Data!A:A,$B31)</f>
        <v>167.52</v>
      </c>
    </row>
    <row r="32" spans="1:20" ht="12.75" x14ac:dyDescent="0.2">
      <c r="A32" s="39">
        <v>31</v>
      </c>
      <c r="B32" s="40" t="s">
        <v>91</v>
      </c>
      <c r="C32" s="41">
        <f>SUMIFS(Data!$O:$O,Data!$A:$A,$B32,Data!$C:$C,C$1)</f>
        <v>2.35</v>
      </c>
      <c r="D32" s="41"/>
      <c r="E32" s="41">
        <f>SUMIFS(Data!$O:$O,Data!$A:$A,$B32,Data!$C:$C,E$1)</f>
        <v>2.65</v>
      </c>
      <c r="F32" s="41">
        <f>SUMIFS(Data!$O:$O,Data!$A:$A,$B32,Data!$C:$C,F$1)</f>
        <v>2.5499999999999998</v>
      </c>
      <c r="G32" s="41">
        <f>SUMIFS(Data!$O:$O,Data!$A:$A,$B32,Data!$C:$C,G$1)</f>
        <v>2.4</v>
      </c>
      <c r="H32" s="41">
        <f>SUMIFS(Data!$O:$O,Data!$A:$A,$B32,Data!$C:$C,H$1)</f>
        <v>2.15</v>
      </c>
      <c r="I32" s="41"/>
      <c r="J32" s="41">
        <f>SUMIFS(Data!$O:$O,Data!$A:$A,$B32,Data!$C:$C,J$1)</f>
        <v>1.65</v>
      </c>
      <c r="K32" s="41">
        <f>SUMIFS(Data!$O:$O,Data!$A:$A,$B32,Data!$C:$C,K$1)</f>
        <v>2.5499999999999998</v>
      </c>
      <c r="L32" s="41"/>
      <c r="M32" s="41">
        <f>SUMIFS(Data!$O:$O,Data!$A:$A,$B32,Data!$C:$C,M$1)</f>
        <v>2.2999999999999998</v>
      </c>
      <c r="N32" s="41">
        <f>SUMIFS(Data!$O:$O,Data!$A:$A,$B32,Data!$C:$C,N$1)</f>
        <v>1.75</v>
      </c>
      <c r="O32" s="41">
        <f>SUMIFS(Data!$O:$O,Data!$A:$A,$B32,Data!$C:$C,O$1)</f>
        <v>0</v>
      </c>
      <c r="P32" s="41">
        <f>SUMIFS(Data!$O:$O,Data!$A:$A,$B32,Data!$C:$C,P$1)</f>
        <v>1.85</v>
      </c>
      <c r="Q32" s="41">
        <f>SUMIFS(Data!$O:$O,Data!$A:$A,$B32,Data!$C:$C,Q$1)</f>
        <v>2.4</v>
      </c>
      <c r="R32" s="41">
        <f t="shared" si="0"/>
        <v>0</v>
      </c>
      <c r="S32" s="40">
        <f t="shared" si="1"/>
        <v>24.6</v>
      </c>
      <c r="T32" s="40">
        <f>SUMIFS(Data!D:D,Data!A:A,$B32)</f>
        <v>109.82000000000001</v>
      </c>
    </row>
    <row r="33" spans="1:20" ht="12.75" x14ac:dyDescent="0.2">
      <c r="A33" s="39">
        <v>32</v>
      </c>
      <c r="B33" s="40" t="s">
        <v>196</v>
      </c>
      <c r="C33" s="41">
        <f>SUMIFS(Data!$O:$O,Data!$A:$A,$B33,Data!$C:$C,C$1)</f>
        <v>4</v>
      </c>
      <c r="D33" s="41">
        <f>SUMIFS(Data!$O:$O,Data!$A:$A,$B33,Data!$C:$C,D$1)</f>
        <v>3.65</v>
      </c>
      <c r="E33" s="41">
        <f>SUMIFS(Data!$O:$O,Data!$A:$A,$B33,Data!$C:$C,E$1)</f>
        <v>4.95</v>
      </c>
      <c r="F33" s="41"/>
      <c r="G33" s="41"/>
      <c r="H33" s="41"/>
      <c r="I33" s="41"/>
      <c r="J33" s="41">
        <f>SUMIFS(Data!$O:$O,Data!$A:$A,$B33,Data!$C:$C,J$1)</f>
        <v>2.9</v>
      </c>
      <c r="K33" s="41">
        <f>SUMIFS(Data!$O:$O,Data!$A:$A,$B33,Data!$C:$C,K$1)</f>
        <v>2.5499999999999998</v>
      </c>
      <c r="L33" s="41"/>
      <c r="M33" s="41">
        <f>SUMIFS(Data!$O:$O,Data!$A:$A,$B33,Data!$C:$C,M$1)</f>
        <v>3.5999999999999996</v>
      </c>
      <c r="N33" s="41"/>
      <c r="O33" s="41"/>
      <c r="P33" s="41"/>
      <c r="Q33" s="41">
        <f>SUMIFS(Data!$O:$O,Data!$A:$A,$B33,Data!$C:$C,Q$1)</f>
        <v>0</v>
      </c>
      <c r="R33" s="41">
        <f t="shared" si="0"/>
        <v>0</v>
      </c>
      <c r="S33" s="40">
        <f t="shared" si="1"/>
        <v>21.65</v>
      </c>
      <c r="T33" s="40">
        <f>SUMIFS(Data!D:D,Data!A:A,$B33)</f>
        <v>230.24999999999997</v>
      </c>
    </row>
    <row r="34" spans="1:20" ht="12.75" x14ac:dyDescent="0.2">
      <c r="A34" s="39">
        <v>33</v>
      </c>
      <c r="B34" s="40" t="s">
        <v>8</v>
      </c>
      <c r="C34" s="41">
        <f>SUMIFS(Data!$O:$O,Data!$A:$A,$B34,Data!$C:$C,C$1)</f>
        <v>3.6999999999999997</v>
      </c>
      <c r="D34" s="41">
        <f>SUMIFS(Data!$O:$O,Data!$A:$A,$B34,Data!$C:$C,D$1)</f>
        <v>3.3</v>
      </c>
      <c r="E34" s="41">
        <f>SUMIFS(Data!$O:$O,Data!$A:$A,$B34,Data!$C:$C,E$1)</f>
        <v>2.4</v>
      </c>
      <c r="F34" s="41">
        <f>SUMIFS(Data!$O:$O,Data!$A:$A,$B34,Data!$C:$C,F$1)</f>
        <v>2.25</v>
      </c>
      <c r="G34" s="41">
        <f>SUMIFS(Data!$O:$O,Data!$A:$A,$B34,Data!$C:$C,G$1)</f>
        <v>3</v>
      </c>
      <c r="H34" s="41">
        <f>SUMIFS(Data!$O:$O,Data!$A:$A,$B34,Data!$C:$C,H$1)</f>
        <v>2.5</v>
      </c>
      <c r="I34" s="41">
        <f>SUMIFS(Data!$O:$O,Data!$A:$A,$B34,Data!$C:$C,I$1)</f>
        <v>2.95</v>
      </c>
      <c r="J34" s="41"/>
      <c r="K34" s="41"/>
      <c r="L34" s="41"/>
      <c r="M34" s="41"/>
      <c r="N34" s="41"/>
      <c r="O34" s="41"/>
      <c r="P34" s="41"/>
      <c r="Q34" s="41">
        <f>SUMIFS(Data!$O:$O,Data!$A:$A,$B34,Data!$C:$C,Q$1)</f>
        <v>0</v>
      </c>
      <c r="R34" s="41">
        <f t="shared" si="0"/>
        <v>0</v>
      </c>
      <c r="S34" s="40">
        <f t="shared" si="1"/>
        <v>20.099999999999998</v>
      </c>
      <c r="T34" s="40">
        <f>SUMIFS(Data!D:D,Data!A:A,$B34)</f>
        <v>122.1</v>
      </c>
    </row>
    <row r="35" spans="1:20" ht="12.75" x14ac:dyDescent="0.2">
      <c r="A35" s="39">
        <v>34</v>
      </c>
      <c r="B35" s="40" t="s">
        <v>68</v>
      </c>
      <c r="C35" s="41">
        <f>SUMIFS(Data!$O:$O,Data!$A:$A,$B35,Data!$C:$C,C$1)</f>
        <v>2.8499999999999996</v>
      </c>
      <c r="D35" s="41"/>
      <c r="E35" s="41">
        <f>SUMIFS(Data!$O:$O,Data!$A:$A,$B35,Data!$C:$C,E$1)</f>
        <v>3.4</v>
      </c>
      <c r="F35" s="41"/>
      <c r="G35" s="41"/>
      <c r="H35" s="41">
        <f>SUMIFS(Data!$O:$O,Data!$A:$A,$B35,Data!$C:$C,H$1)</f>
        <v>4.3500000000000005</v>
      </c>
      <c r="I35" s="41"/>
      <c r="J35" s="41"/>
      <c r="K35" s="41"/>
      <c r="L35" s="41">
        <f>SUMIFS(Data!$O:$O,Data!$A:$A,$B35,Data!$C:$C,L$1)</f>
        <v>5.3000000000000007</v>
      </c>
      <c r="M35" s="41"/>
      <c r="N35" s="41"/>
      <c r="O35" s="41"/>
      <c r="P35" s="41"/>
      <c r="Q35" s="41">
        <f>SUMIFS(Data!$O:$O,Data!$A:$A,$B35,Data!$C:$C,Q$1)</f>
        <v>0</v>
      </c>
      <c r="R35" s="41">
        <f t="shared" si="0"/>
        <v>0</v>
      </c>
      <c r="S35" s="40">
        <f t="shared" si="1"/>
        <v>15.900000000000002</v>
      </c>
      <c r="T35" s="40">
        <f>SUMIFS(Data!D:D,Data!A:A,$B35)</f>
        <v>134.5</v>
      </c>
    </row>
    <row r="36" spans="1:20" ht="12.75" x14ac:dyDescent="0.2">
      <c r="A36" s="39">
        <v>35</v>
      </c>
      <c r="B36" s="40" t="s">
        <v>74</v>
      </c>
      <c r="C36" s="41">
        <f>SUMIFS(Data!$O:$O,Data!$A:$A,$B36,Data!$C:$C,C$1)</f>
        <v>4</v>
      </c>
      <c r="D36" s="41">
        <f>SUMIFS(Data!$O:$O,Data!$A:$A,$B36,Data!$C:$C,D$1)</f>
        <v>2.8</v>
      </c>
      <c r="E36" s="41"/>
      <c r="F36" s="41"/>
      <c r="G36" s="41">
        <f>SUMIFS(Data!$O:$O,Data!$A:$A,$B36,Data!$C:$C,G$1)</f>
        <v>2.35</v>
      </c>
      <c r="H36" s="41"/>
      <c r="I36" s="41"/>
      <c r="J36" s="41"/>
      <c r="K36" s="41"/>
      <c r="L36" s="41"/>
      <c r="M36" s="41"/>
      <c r="N36" s="41"/>
      <c r="O36" s="41"/>
      <c r="P36" s="41"/>
      <c r="Q36" s="41">
        <f>SUMIFS(Data!$O:$O,Data!$A:$A,$B36,Data!$C:$C,Q$1)</f>
        <v>0</v>
      </c>
      <c r="R36" s="41">
        <f t="shared" si="0"/>
        <v>0</v>
      </c>
      <c r="S36" s="40">
        <f t="shared" si="1"/>
        <v>9.15</v>
      </c>
      <c r="T36" s="40">
        <f>SUMIFS(Data!D:D,Data!A:A,$B36)</f>
        <v>34.479999999999997</v>
      </c>
    </row>
    <row r="37" spans="1:20" ht="12.75" x14ac:dyDescent="0.2">
      <c r="A37" s="39">
        <v>36</v>
      </c>
      <c r="B37" s="40" t="s">
        <v>273</v>
      </c>
      <c r="C37" s="41"/>
      <c r="D37" s="41"/>
      <c r="E37" s="41"/>
      <c r="F37" s="41"/>
      <c r="G37" s="41"/>
      <c r="H37" s="41"/>
      <c r="I37" s="41"/>
      <c r="J37" s="41"/>
      <c r="K37" s="41"/>
      <c r="L37" s="41">
        <f>SUMIFS(Data!$O:$O,Data!$A:$A,$B37,Data!$C:$C,L$1)</f>
        <v>2.4500000000000002</v>
      </c>
      <c r="M37" s="41">
        <f>SUMIFS(Data!$O:$O,Data!$A:$A,$B37,Data!$C:$C,M$1)</f>
        <v>2.2999999999999998</v>
      </c>
      <c r="N37" s="41"/>
      <c r="O37" s="41"/>
      <c r="P37" s="41">
        <f>SUMIFS(Data!$O:$O,Data!$A:$A,$B37,Data!$C:$C,P$1)</f>
        <v>1.75</v>
      </c>
      <c r="Q37" s="41">
        <f>SUMIFS(Data!$O:$O,Data!$A:$A,$B37,Data!$C:$C,Q$1)</f>
        <v>1.9</v>
      </c>
      <c r="R37" s="41">
        <f t="shared" si="0"/>
        <v>0</v>
      </c>
      <c r="S37" s="40">
        <f t="shared" si="1"/>
        <v>8.4</v>
      </c>
      <c r="T37" s="40">
        <f>SUMIFS(Data!D:D,Data!A:A,$B37)</f>
        <v>42.45</v>
      </c>
    </row>
    <row r="38" spans="1:20" ht="12.75" x14ac:dyDescent="0.2">
      <c r="A38" s="39">
        <v>37</v>
      </c>
      <c r="B38" s="40" t="s">
        <v>67</v>
      </c>
      <c r="C38" s="41">
        <f>SUMIFS(Data!$O:$O,Data!$A:$A,$B38,Data!$C:$C,C$1)</f>
        <v>3.75</v>
      </c>
      <c r="D38" s="41"/>
      <c r="E38" s="41"/>
      <c r="F38" s="41"/>
      <c r="G38" s="41"/>
      <c r="H38" s="41"/>
      <c r="I38" s="41"/>
      <c r="J38" s="41"/>
      <c r="K38" s="41"/>
      <c r="L38" s="41"/>
      <c r="M38" s="41"/>
      <c r="N38" s="41"/>
      <c r="O38" s="41">
        <f>SUMIFS(Data!$O:$O,Data!$A:$A,$B38,Data!$C:$C,O$1)</f>
        <v>3.3499999999999996</v>
      </c>
      <c r="P38" s="41"/>
      <c r="Q38" s="41"/>
      <c r="R38" s="41">
        <f t="shared" si="0"/>
        <v>0</v>
      </c>
      <c r="S38" s="40">
        <f t="shared" si="1"/>
        <v>7.1</v>
      </c>
      <c r="T38" s="40">
        <f>SUMIFS(Data!D:D,Data!A:A,$B38)</f>
        <v>51.23</v>
      </c>
    </row>
    <row r="39" spans="1:20" ht="12.75" x14ac:dyDescent="0.2">
      <c r="A39" s="39">
        <v>38</v>
      </c>
      <c r="B39" s="40" t="s">
        <v>233</v>
      </c>
      <c r="C39" s="41"/>
      <c r="D39" s="41">
        <f>SUMIFS(Data!$O:$O,Data!$A:$A,$B39,Data!$C:$C,D$1)</f>
        <v>3.1</v>
      </c>
      <c r="E39" s="41"/>
      <c r="F39" s="41"/>
      <c r="G39" s="41"/>
      <c r="H39" s="41"/>
      <c r="I39" s="41"/>
      <c r="J39" s="41"/>
      <c r="K39" s="41"/>
      <c r="L39" s="41"/>
      <c r="M39" s="41"/>
      <c r="N39" s="41"/>
      <c r="O39" s="41"/>
      <c r="P39" s="41"/>
      <c r="Q39" s="41"/>
      <c r="R39" s="41">
        <f t="shared" si="0"/>
        <v>0</v>
      </c>
      <c r="S39" s="40">
        <f t="shared" si="1"/>
        <v>3.1</v>
      </c>
      <c r="T39" s="40">
        <f>SUMIFS(Data!D:D,Data!A:A,$B39)</f>
        <v>15.01</v>
      </c>
    </row>
  </sheetData>
  <sortState ref="B2:T39">
    <sortCondition descending="1" ref="S2:S39"/>
    <sortCondition descending="1" ref="T2:T3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defaultRowHeight="15" x14ac:dyDescent="0.25"/>
  <sheetData>
    <row r="1" spans="1:1" x14ac:dyDescent="0.25">
      <c r="A1" s="27" t="s">
        <v>282</v>
      </c>
    </row>
    <row r="3" spans="1:1" x14ac:dyDescent="0.25">
      <c r="A3" t="s">
        <v>283</v>
      </c>
    </row>
    <row r="4" spans="1:1" x14ac:dyDescent="0.25">
      <c r="A4" t="s">
        <v>284</v>
      </c>
    </row>
    <row r="5" spans="1:1" x14ac:dyDescent="0.25">
      <c r="A5" s="5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C25" sqref="C25"/>
    </sheetView>
  </sheetViews>
  <sheetFormatPr defaultRowHeight="15" x14ac:dyDescent="0.25"/>
  <cols>
    <col min="1" max="1" width="10.7109375" bestFit="1" customWidth="1"/>
    <col min="2" max="2" width="15.140625" bestFit="1" customWidth="1"/>
    <col min="3" max="3" width="14" bestFit="1" customWidth="1"/>
    <col min="4" max="4" width="17.28515625" bestFit="1" customWidth="1"/>
    <col min="5" max="5" width="12.28515625" bestFit="1" customWidth="1"/>
  </cols>
  <sheetData>
    <row r="1" spans="1:5" x14ac:dyDescent="0.25">
      <c r="C1">
        <v>1</v>
      </c>
      <c r="D1">
        <v>2</v>
      </c>
      <c r="E1">
        <v>3</v>
      </c>
    </row>
    <row r="2" spans="1:5" x14ac:dyDescent="0.25">
      <c r="A2" s="27" t="s">
        <v>0</v>
      </c>
      <c r="B2" s="1" t="s">
        <v>5</v>
      </c>
      <c r="C2" s="27" t="s">
        <v>1</v>
      </c>
      <c r="D2" t="s">
        <v>2</v>
      </c>
      <c r="E2" t="s">
        <v>3</v>
      </c>
    </row>
    <row r="3" spans="1:5" x14ac:dyDescent="0.25">
      <c r="A3" s="27" t="s">
        <v>4</v>
      </c>
      <c r="B3" t="s">
        <v>9</v>
      </c>
      <c r="C3" s="27" t="s">
        <v>6</v>
      </c>
      <c r="D3" t="s">
        <v>7</v>
      </c>
      <c r="E3" t="s">
        <v>8</v>
      </c>
    </row>
    <row r="4" spans="1:5" x14ac:dyDescent="0.25">
      <c r="A4" s="27" t="s">
        <v>10</v>
      </c>
      <c r="B4" t="s">
        <v>12</v>
      </c>
      <c r="C4" s="27" t="s">
        <v>8</v>
      </c>
      <c r="D4" t="s">
        <v>13</v>
      </c>
    </row>
    <row r="5" spans="1:5" x14ac:dyDescent="0.25">
      <c r="A5" s="27" t="s">
        <v>11</v>
      </c>
      <c r="B5" t="s">
        <v>51</v>
      </c>
      <c r="C5" s="27" t="s">
        <v>52</v>
      </c>
      <c r="D5" t="s">
        <v>53</v>
      </c>
      <c r="E5" t="s">
        <v>276</v>
      </c>
    </row>
    <row r="6" spans="1:5" x14ac:dyDescent="0.25">
      <c r="A6" s="27" t="s">
        <v>157</v>
      </c>
      <c r="B6" t="s">
        <v>158</v>
      </c>
      <c r="C6" s="27" t="s">
        <v>63</v>
      </c>
      <c r="D6" t="s">
        <v>64</v>
      </c>
      <c r="E6" t="s">
        <v>276</v>
      </c>
    </row>
    <row r="7" spans="1:5" ht="14.25" customHeight="1" x14ac:dyDescent="0.25"/>
    <row r="8" spans="1:5" ht="14.25" customHeight="1" x14ac:dyDescent="0.25"/>
    <row r="9" spans="1:5" ht="14.25" customHeight="1" x14ac:dyDescent="0.25"/>
    <row r="10" spans="1:5" ht="14.25" customHeight="1" x14ac:dyDescent="0.25"/>
    <row r="11" spans="1:5" ht="14.25" customHeight="1" x14ac:dyDescent="0.25"/>
    <row r="12" spans="1:5" ht="14.25" customHeight="1" x14ac:dyDescent="0.25"/>
    <row r="13" spans="1:5" ht="14.25" customHeight="1" x14ac:dyDescent="0.25"/>
    <row r="14" spans="1:5" ht="14.25" customHeight="1" x14ac:dyDescent="0.25"/>
    <row r="15" spans="1:5" ht="14.25" customHeight="1" x14ac:dyDescent="0.25"/>
    <row r="16" spans="1:5" ht="14.25" customHeight="1" x14ac:dyDescent="0.25"/>
    <row r="17" ht="14.25" customHeight="1" x14ac:dyDescent="0.25"/>
    <row r="18" ht="14.25" customHeight="1" x14ac:dyDescent="0.25"/>
    <row r="19" ht="14.25" customHeigh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opLeftCell="E1" workbookViewId="0">
      <selection activeCell="M16" sqref="M16"/>
    </sheetView>
  </sheetViews>
  <sheetFormatPr defaultRowHeight="12" customHeight="1" x14ac:dyDescent="0.2"/>
  <cols>
    <col min="1" max="11" width="9.140625" style="3"/>
    <col min="12" max="12" width="2.7109375" style="3" bestFit="1" customWidth="1"/>
    <col min="13" max="13" width="18.140625" style="3" bestFit="1" customWidth="1"/>
    <col min="14" max="16384" width="9.140625" style="3"/>
  </cols>
  <sheetData>
    <row r="1" spans="1:19" ht="12" customHeight="1" x14ac:dyDescent="0.2">
      <c r="A1" s="42" t="s">
        <v>104</v>
      </c>
      <c r="B1" s="7" t="s">
        <v>30</v>
      </c>
      <c r="C1" s="8" t="s">
        <v>31</v>
      </c>
      <c r="D1" s="7" t="s">
        <v>32</v>
      </c>
      <c r="E1" s="9"/>
      <c r="F1" s="43" t="s">
        <v>106</v>
      </c>
      <c r="G1" s="11" t="s">
        <v>30</v>
      </c>
      <c r="H1" s="10" t="s">
        <v>33</v>
      </c>
      <c r="I1" s="11" t="s">
        <v>32</v>
      </c>
      <c r="J1" s="9"/>
      <c r="K1" s="9"/>
      <c r="L1" s="34" t="s">
        <v>107</v>
      </c>
      <c r="M1" s="34" t="s">
        <v>102</v>
      </c>
      <c r="N1" s="12" t="s">
        <v>39</v>
      </c>
      <c r="O1" s="12" t="s">
        <v>41</v>
      </c>
      <c r="P1" s="12" t="s">
        <v>101</v>
      </c>
      <c r="R1" s="7" t="s">
        <v>30</v>
      </c>
      <c r="S1" s="8" t="s">
        <v>31</v>
      </c>
    </row>
    <row r="2" spans="1:19" ht="12" customHeight="1" x14ac:dyDescent="0.2">
      <c r="A2" s="13" t="s">
        <v>35</v>
      </c>
      <c r="B2" s="14">
        <v>0</v>
      </c>
      <c r="C2" s="14">
        <v>0</v>
      </c>
      <c r="D2" s="14">
        <v>2.4900000000000002</v>
      </c>
      <c r="E2" s="9"/>
      <c r="F2" s="15" t="s">
        <v>35</v>
      </c>
      <c r="G2" s="16">
        <v>1.1574074074074073E-5</v>
      </c>
      <c r="H2" s="17">
        <v>5</v>
      </c>
      <c r="I2" s="16">
        <v>3.1249999999999997E-3</v>
      </c>
      <c r="J2" s="9"/>
      <c r="K2" s="9"/>
      <c r="L2" s="58">
        <v>1</v>
      </c>
      <c r="M2" s="59" t="s">
        <v>142</v>
      </c>
      <c r="N2" s="60">
        <v>0.5</v>
      </c>
      <c r="O2" s="60">
        <v>0.2</v>
      </c>
      <c r="P2" s="60">
        <v>0.3</v>
      </c>
      <c r="R2" s="14">
        <v>0</v>
      </c>
      <c r="S2" s="14">
        <v>0</v>
      </c>
    </row>
    <row r="3" spans="1:19" ht="12" customHeight="1" x14ac:dyDescent="0.2">
      <c r="A3" s="13" t="s">
        <v>35</v>
      </c>
      <c r="B3" s="14">
        <v>2.5</v>
      </c>
      <c r="C3" s="14">
        <v>1</v>
      </c>
      <c r="D3" s="14">
        <v>4.49</v>
      </c>
      <c r="E3" s="9"/>
      <c r="F3" s="15" t="s">
        <v>35</v>
      </c>
      <c r="G3" s="16">
        <v>3.1365740740740742E-3</v>
      </c>
      <c r="H3" s="17">
        <v>4.5</v>
      </c>
      <c r="I3" s="16">
        <v>3.2986111111111111E-3</v>
      </c>
      <c r="J3" s="9"/>
      <c r="K3" s="9"/>
      <c r="L3" s="58">
        <v>2</v>
      </c>
      <c r="M3" s="59" t="s">
        <v>143</v>
      </c>
      <c r="N3" s="60">
        <v>0.2</v>
      </c>
      <c r="O3" s="60">
        <v>0.5</v>
      </c>
      <c r="P3" s="60">
        <v>0.3</v>
      </c>
      <c r="R3" s="14">
        <v>26</v>
      </c>
      <c r="S3" s="14">
        <v>0.1</v>
      </c>
    </row>
    <row r="4" spans="1:19" ht="12" customHeight="1" x14ac:dyDescent="0.2">
      <c r="A4" s="13" t="s">
        <v>35</v>
      </c>
      <c r="B4" s="14">
        <v>4.5</v>
      </c>
      <c r="C4" s="14">
        <v>1.5</v>
      </c>
      <c r="D4" s="14">
        <v>6.49</v>
      </c>
      <c r="E4" s="9"/>
      <c r="F4" s="15" t="s">
        <v>35</v>
      </c>
      <c r="G4" s="16">
        <v>3.3101851851851851E-3</v>
      </c>
      <c r="H4" s="17">
        <v>4</v>
      </c>
      <c r="I4" s="16">
        <v>3.472222222222222E-3</v>
      </c>
      <c r="J4" s="9"/>
      <c r="K4" s="9"/>
      <c r="L4" s="58">
        <v>3</v>
      </c>
      <c r="M4" s="59" t="s">
        <v>144</v>
      </c>
      <c r="N4" s="60">
        <v>0.2</v>
      </c>
      <c r="O4" s="60">
        <v>0.3</v>
      </c>
      <c r="P4" s="60">
        <v>0.5</v>
      </c>
      <c r="R4" s="14">
        <v>31</v>
      </c>
      <c r="S4" s="14">
        <v>0.2</v>
      </c>
    </row>
    <row r="5" spans="1:19" ht="12" customHeight="1" x14ac:dyDescent="0.2">
      <c r="A5" s="13" t="s">
        <v>35</v>
      </c>
      <c r="B5" s="14">
        <v>6.5</v>
      </c>
      <c r="C5" s="14">
        <v>2</v>
      </c>
      <c r="D5" s="14">
        <v>8.99</v>
      </c>
      <c r="E5" s="9"/>
      <c r="F5" s="15" t="s">
        <v>35</v>
      </c>
      <c r="G5" s="16">
        <v>3.483796296296296E-3</v>
      </c>
      <c r="H5" s="17">
        <v>3.5</v>
      </c>
      <c r="I5" s="16">
        <v>3.645833333333333E-3</v>
      </c>
      <c r="J5" s="9"/>
      <c r="K5" s="9"/>
      <c r="L5" s="58">
        <v>4</v>
      </c>
      <c r="M5" s="59" t="s">
        <v>145</v>
      </c>
      <c r="N5" s="60">
        <v>0.5</v>
      </c>
      <c r="O5" s="60">
        <v>0.3</v>
      </c>
      <c r="P5" s="60">
        <v>0.2</v>
      </c>
      <c r="R5" s="14">
        <v>36</v>
      </c>
      <c r="S5" s="14">
        <v>0.3</v>
      </c>
    </row>
    <row r="6" spans="1:19" ht="12" customHeight="1" x14ac:dyDescent="0.2">
      <c r="A6" s="13" t="s">
        <v>35</v>
      </c>
      <c r="B6" s="14">
        <v>9</v>
      </c>
      <c r="C6" s="14">
        <v>2.5</v>
      </c>
      <c r="D6" s="14">
        <v>11.49</v>
      </c>
      <c r="E6" s="9"/>
      <c r="F6" s="15" t="s">
        <v>35</v>
      </c>
      <c r="G6" s="16">
        <v>3.6574074074074074E-3</v>
      </c>
      <c r="H6" s="17">
        <v>3</v>
      </c>
      <c r="I6" s="16">
        <v>3.8194444444444443E-3</v>
      </c>
      <c r="J6" s="9"/>
      <c r="K6" s="9"/>
      <c r="L6" s="58">
        <v>5</v>
      </c>
      <c r="M6" s="59" t="s">
        <v>146</v>
      </c>
      <c r="N6" s="60">
        <v>0.3</v>
      </c>
      <c r="O6" s="60">
        <v>0.5</v>
      </c>
      <c r="P6" s="60">
        <v>0.2</v>
      </c>
      <c r="R6" s="14">
        <v>41</v>
      </c>
      <c r="S6" s="14">
        <v>0.4</v>
      </c>
    </row>
    <row r="7" spans="1:19" ht="12" customHeight="1" x14ac:dyDescent="0.2">
      <c r="A7" s="13" t="s">
        <v>35</v>
      </c>
      <c r="B7" s="14">
        <v>11.5</v>
      </c>
      <c r="C7" s="14">
        <v>3</v>
      </c>
      <c r="D7" s="14">
        <v>13.99</v>
      </c>
      <c r="E7" s="9"/>
      <c r="F7" s="15" t="s">
        <v>35</v>
      </c>
      <c r="G7" s="16">
        <v>3.8310185185185183E-3</v>
      </c>
      <c r="H7" s="17">
        <v>2.5</v>
      </c>
      <c r="I7" s="16">
        <v>3.9930555555555561E-3</v>
      </c>
      <c r="J7" s="9"/>
      <c r="K7" s="9"/>
      <c r="L7" s="58">
        <v>6</v>
      </c>
      <c r="M7" s="59" t="s">
        <v>147</v>
      </c>
      <c r="N7" s="60">
        <v>0.3</v>
      </c>
      <c r="O7" s="60">
        <v>0.2</v>
      </c>
      <c r="P7" s="60">
        <v>0.5</v>
      </c>
      <c r="R7" s="14">
        <v>46</v>
      </c>
      <c r="S7" s="14">
        <v>0.5</v>
      </c>
    </row>
    <row r="8" spans="1:19" ht="12" customHeight="1" x14ac:dyDescent="0.2">
      <c r="A8" s="13" t="s">
        <v>35</v>
      </c>
      <c r="B8" s="14">
        <v>14</v>
      </c>
      <c r="C8" s="14">
        <v>3.5</v>
      </c>
      <c r="D8" s="14">
        <v>15.99</v>
      </c>
      <c r="E8" s="9"/>
      <c r="F8" s="15" t="s">
        <v>35</v>
      </c>
      <c r="G8" s="16">
        <v>4.0046296296296297E-3</v>
      </c>
      <c r="H8" s="17">
        <v>2</v>
      </c>
      <c r="I8" s="16">
        <v>4.1666666666666666E-3</v>
      </c>
      <c r="J8" s="9"/>
      <c r="K8" s="9"/>
      <c r="L8" s="58">
        <v>7</v>
      </c>
      <c r="M8" s="59" t="s">
        <v>148</v>
      </c>
      <c r="N8" s="60">
        <v>0.5</v>
      </c>
      <c r="O8" s="60">
        <v>0.2</v>
      </c>
      <c r="P8" s="60">
        <v>0.3</v>
      </c>
      <c r="R8" s="14">
        <v>51</v>
      </c>
      <c r="S8" s="14">
        <v>0.6</v>
      </c>
    </row>
    <row r="9" spans="1:19" ht="12" customHeight="1" x14ac:dyDescent="0.2">
      <c r="A9" s="13" t="s">
        <v>35</v>
      </c>
      <c r="B9" s="14">
        <v>16</v>
      </c>
      <c r="C9" s="14">
        <v>4</v>
      </c>
      <c r="D9" s="14">
        <v>17.989999999999998</v>
      </c>
      <c r="E9" s="9"/>
      <c r="F9" s="15" t="s">
        <v>35</v>
      </c>
      <c r="G9" s="16">
        <v>4.1782407407407402E-3</v>
      </c>
      <c r="H9" s="17">
        <v>1.5</v>
      </c>
      <c r="I9" s="16">
        <v>4.5138888888888893E-3</v>
      </c>
      <c r="J9" s="9"/>
      <c r="K9" s="9"/>
      <c r="L9" s="58">
        <v>8</v>
      </c>
      <c r="M9" s="59" t="s">
        <v>149</v>
      </c>
      <c r="N9" s="60">
        <v>0.2</v>
      </c>
      <c r="O9" s="60">
        <v>0.5</v>
      </c>
      <c r="P9" s="60">
        <v>0.3</v>
      </c>
      <c r="R9" s="14">
        <v>56</v>
      </c>
      <c r="S9" s="14">
        <v>0.7</v>
      </c>
    </row>
    <row r="10" spans="1:19" ht="12" customHeight="1" x14ac:dyDescent="0.2">
      <c r="A10" s="13" t="s">
        <v>35</v>
      </c>
      <c r="B10" s="14">
        <v>18</v>
      </c>
      <c r="C10" s="14">
        <v>4.5</v>
      </c>
      <c r="D10" s="14">
        <v>19.989999999999998</v>
      </c>
      <c r="E10" s="9"/>
      <c r="F10" s="15" t="s">
        <v>35</v>
      </c>
      <c r="G10" s="16">
        <v>4.5254629629629629E-3</v>
      </c>
      <c r="H10" s="17">
        <v>1</v>
      </c>
      <c r="I10" s="16">
        <v>5.5555555555555558E-3</v>
      </c>
      <c r="J10" s="9"/>
      <c r="K10" s="9"/>
      <c r="L10" s="58">
        <v>9</v>
      </c>
      <c r="M10" s="59" t="s">
        <v>150</v>
      </c>
      <c r="N10" s="60">
        <v>0.2</v>
      </c>
      <c r="O10" s="60">
        <v>0.3</v>
      </c>
      <c r="P10" s="60">
        <v>0.5</v>
      </c>
      <c r="R10" s="14">
        <v>61</v>
      </c>
      <c r="S10" s="14">
        <v>0.8</v>
      </c>
    </row>
    <row r="11" spans="1:19" ht="12" customHeight="1" x14ac:dyDescent="0.2">
      <c r="A11" s="13" t="s">
        <v>35</v>
      </c>
      <c r="B11" s="14">
        <v>20</v>
      </c>
      <c r="C11" s="14">
        <v>5</v>
      </c>
      <c r="D11" s="13"/>
      <c r="E11" s="9"/>
      <c r="F11" s="15" t="s">
        <v>35</v>
      </c>
      <c r="G11" s="16">
        <v>5.5671296296296302E-3</v>
      </c>
      <c r="H11" s="17">
        <v>0</v>
      </c>
      <c r="I11" s="20"/>
      <c r="J11" s="9"/>
      <c r="K11" s="9"/>
      <c r="L11" s="58">
        <v>10</v>
      </c>
      <c r="M11" s="59" t="s">
        <v>151</v>
      </c>
      <c r="N11" s="60">
        <v>0.5</v>
      </c>
      <c r="O11" s="60">
        <v>0.3</v>
      </c>
      <c r="P11" s="60">
        <v>0.2</v>
      </c>
      <c r="R11" s="14">
        <v>66</v>
      </c>
      <c r="S11" s="14">
        <v>0.9</v>
      </c>
    </row>
    <row r="12" spans="1:19" ht="12" customHeight="1" x14ac:dyDescent="0.2">
      <c r="A12" s="13" t="s">
        <v>36</v>
      </c>
      <c r="B12" s="14">
        <v>0</v>
      </c>
      <c r="C12" s="14">
        <v>0</v>
      </c>
      <c r="D12" s="14">
        <v>2.99</v>
      </c>
      <c r="E12" s="9"/>
      <c r="F12" s="15" t="s">
        <v>36</v>
      </c>
      <c r="G12" s="16">
        <v>1.1574074074074073E-5</v>
      </c>
      <c r="H12" s="17">
        <v>5</v>
      </c>
      <c r="I12" s="16">
        <v>2.7777777777777779E-3</v>
      </c>
      <c r="J12" s="9"/>
      <c r="K12" s="9"/>
      <c r="L12" s="58">
        <v>11</v>
      </c>
      <c r="M12" s="59" t="s">
        <v>152</v>
      </c>
      <c r="N12" s="60">
        <v>0.3</v>
      </c>
      <c r="O12" s="60">
        <v>0.5</v>
      </c>
      <c r="P12" s="60">
        <v>0.2</v>
      </c>
      <c r="R12" s="14">
        <v>71</v>
      </c>
      <c r="S12" s="14">
        <v>1</v>
      </c>
    </row>
    <row r="13" spans="1:19" ht="12" customHeight="1" x14ac:dyDescent="0.2">
      <c r="A13" s="13" t="s">
        <v>36</v>
      </c>
      <c r="B13" s="14">
        <v>3</v>
      </c>
      <c r="C13" s="14">
        <v>1</v>
      </c>
      <c r="D13" s="14">
        <v>4.99</v>
      </c>
      <c r="E13" s="9"/>
      <c r="F13" s="15" t="s">
        <v>36</v>
      </c>
      <c r="G13" s="16">
        <v>2.7893518518518519E-3</v>
      </c>
      <c r="H13" s="17">
        <v>4.5</v>
      </c>
      <c r="I13" s="16">
        <v>2.9513888888888888E-3</v>
      </c>
      <c r="J13" s="9"/>
      <c r="K13" s="9"/>
      <c r="L13" s="58">
        <v>12</v>
      </c>
      <c r="M13" s="59" t="s">
        <v>153</v>
      </c>
      <c r="N13" s="60">
        <v>0.3</v>
      </c>
      <c r="O13" s="60">
        <v>0.2</v>
      </c>
      <c r="P13" s="60">
        <v>0.5</v>
      </c>
      <c r="R13" s="14">
        <v>76</v>
      </c>
      <c r="S13" s="14">
        <v>1.1000000000000001</v>
      </c>
    </row>
    <row r="14" spans="1:19" ht="12" customHeight="1" x14ac:dyDescent="0.2">
      <c r="A14" s="13" t="s">
        <v>36</v>
      </c>
      <c r="B14" s="14">
        <v>5</v>
      </c>
      <c r="C14" s="14">
        <v>1.5</v>
      </c>
      <c r="D14" s="14">
        <v>6.99</v>
      </c>
      <c r="E14" s="9"/>
      <c r="F14" s="15" t="s">
        <v>36</v>
      </c>
      <c r="G14" s="16">
        <v>2.9629629629629628E-3</v>
      </c>
      <c r="H14" s="17">
        <v>4</v>
      </c>
      <c r="I14" s="16">
        <v>3.1249999999999997E-3</v>
      </c>
      <c r="J14" s="9"/>
      <c r="K14" s="9"/>
      <c r="L14" s="58">
        <v>13</v>
      </c>
      <c r="M14" s="59" t="s">
        <v>154</v>
      </c>
      <c r="N14" s="60">
        <v>0.5</v>
      </c>
      <c r="O14" s="60">
        <v>0.2</v>
      </c>
      <c r="P14" s="60">
        <v>0.3</v>
      </c>
      <c r="R14" s="14">
        <v>81</v>
      </c>
      <c r="S14" s="14">
        <v>1.2</v>
      </c>
    </row>
    <row r="15" spans="1:19" ht="12" customHeight="1" x14ac:dyDescent="0.2">
      <c r="A15" s="13" t="s">
        <v>36</v>
      </c>
      <c r="B15" s="14">
        <v>7</v>
      </c>
      <c r="C15" s="14">
        <v>2</v>
      </c>
      <c r="D15" s="14">
        <v>9.49</v>
      </c>
      <c r="E15" s="9"/>
      <c r="F15" s="15" t="s">
        <v>36</v>
      </c>
      <c r="G15" s="16">
        <v>3.1365740740740742E-3</v>
      </c>
      <c r="H15" s="17">
        <v>3.5</v>
      </c>
      <c r="I15" s="16">
        <v>3.2986111111111111E-3</v>
      </c>
      <c r="J15" s="9"/>
      <c r="K15" s="9"/>
      <c r="L15" s="58">
        <v>14</v>
      </c>
      <c r="M15" s="59" t="s">
        <v>155</v>
      </c>
      <c r="N15" s="60">
        <v>0.2</v>
      </c>
      <c r="O15" s="60">
        <v>0.5</v>
      </c>
      <c r="P15" s="60">
        <v>0.3</v>
      </c>
      <c r="R15" s="14">
        <v>86</v>
      </c>
      <c r="S15" s="14">
        <v>1.3</v>
      </c>
    </row>
    <row r="16" spans="1:19" ht="12" customHeight="1" x14ac:dyDescent="0.2">
      <c r="A16" s="13" t="s">
        <v>36</v>
      </c>
      <c r="B16" s="14">
        <v>9.5</v>
      </c>
      <c r="C16" s="14">
        <v>2.5</v>
      </c>
      <c r="D16" s="14">
        <v>11.99</v>
      </c>
      <c r="E16" s="9"/>
      <c r="F16" s="15" t="s">
        <v>36</v>
      </c>
      <c r="G16" s="16">
        <v>3.3101851851851851E-3</v>
      </c>
      <c r="H16" s="17">
        <v>3</v>
      </c>
      <c r="I16" s="16">
        <v>3.472222222222222E-3</v>
      </c>
      <c r="J16" s="9"/>
      <c r="K16" s="9"/>
      <c r="L16" s="54">
        <v>15</v>
      </c>
      <c r="M16" s="55" t="s">
        <v>156</v>
      </c>
      <c r="N16" s="56">
        <v>0.3</v>
      </c>
      <c r="O16" s="56">
        <v>0.2</v>
      </c>
      <c r="P16" s="56">
        <v>0.5</v>
      </c>
      <c r="R16" s="14">
        <v>91</v>
      </c>
      <c r="S16" s="14">
        <v>1.4</v>
      </c>
    </row>
    <row r="17" spans="1:19" ht="12" customHeight="1" x14ac:dyDescent="0.2">
      <c r="A17" s="13" t="s">
        <v>36</v>
      </c>
      <c r="B17" s="14">
        <v>12</v>
      </c>
      <c r="C17" s="14">
        <v>3</v>
      </c>
      <c r="D17" s="14">
        <v>14.99</v>
      </c>
      <c r="E17" s="9"/>
      <c r="F17" s="15" t="s">
        <v>36</v>
      </c>
      <c r="G17" s="16">
        <v>3.483796296296296E-3</v>
      </c>
      <c r="H17" s="17">
        <v>2.5</v>
      </c>
      <c r="I17" s="16">
        <v>3.645833333333333E-3</v>
      </c>
      <c r="J17" s="9"/>
      <c r="K17" s="9"/>
      <c r="L17" s="9"/>
      <c r="M17" s="9"/>
      <c r="N17" s="19"/>
      <c r="O17" s="19"/>
      <c r="P17" s="19"/>
      <c r="R17" s="14">
        <v>96</v>
      </c>
      <c r="S17" s="14">
        <v>1.5</v>
      </c>
    </row>
    <row r="18" spans="1:19" ht="12" customHeight="1" x14ac:dyDescent="0.2">
      <c r="A18" s="13" t="s">
        <v>36</v>
      </c>
      <c r="B18" s="14">
        <v>15</v>
      </c>
      <c r="C18" s="14">
        <v>3.5</v>
      </c>
      <c r="D18" s="14">
        <v>16.989999999999998</v>
      </c>
      <c r="E18" s="9"/>
      <c r="F18" s="15" t="s">
        <v>36</v>
      </c>
      <c r="G18" s="16">
        <v>3.6574074074074074E-3</v>
      </c>
      <c r="H18" s="17">
        <v>2</v>
      </c>
      <c r="I18" s="16">
        <v>3.8194444444444443E-3</v>
      </c>
      <c r="J18" s="9"/>
      <c r="K18" s="9"/>
      <c r="L18" s="9"/>
      <c r="M18" s="9"/>
      <c r="R18" s="14">
        <v>101</v>
      </c>
      <c r="S18" s="14">
        <v>1.6</v>
      </c>
    </row>
    <row r="19" spans="1:19" ht="12" customHeight="1" x14ac:dyDescent="0.2">
      <c r="A19" s="13" t="s">
        <v>36</v>
      </c>
      <c r="B19" s="14">
        <v>17</v>
      </c>
      <c r="C19" s="14">
        <v>4</v>
      </c>
      <c r="D19" s="14">
        <v>18.989999999999998</v>
      </c>
      <c r="E19" s="9"/>
      <c r="F19" s="15" t="s">
        <v>36</v>
      </c>
      <c r="G19" s="16">
        <v>3.8310185185185183E-3</v>
      </c>
      <c r="H19" s="17">
        <v>1.5</v>
      </c>
      <c r="I19" s="16">
        <v>4.1666666666666666E-3</v>
      </c>
      <c r="J19" s="9"/>
      <c r="K19" s="9"/>
      <c r="L19" s="9"/>
      <c r="M19" s="9"/>
      <c r="N19" s="19"/>
      <c r="O19" s="19"/>
      <c r="P19" s="19"/>
      <c r="R19" s="14">
        <v>106</v>
      </c>
      <c r="S19" s="14">
        <v>1.7</v>
      </c>
    </row>
    <row r="20" spans="1:19" ht="12" customHeight="1" x14ac:dyDescent="0.2">
      <c r="A20" s="13" t="s">
        <v>36</v>
      </c>
      <c r="B20" s="14">
        <v>19</v>
      </c>
      <c r="C20" s="14">
        <v>4.5</v>
      </c>
      <c r="D20" s="14">
        <v>20.99</v>
      </c>
      <c r="E20" s="9"/>
      <c r="F20" s="15" t="s">
        <v>36</v>
      </c>
      <c r="G20" s="16">
        <v>4.1782407407407402E-3</v>
      </c>
      <c r="H20" s="17">
        <v>1</v>
      </c>
      <c r="I20" s="16">
        <v>4.8611111111111112E-3</v>
      </c>
      <c r="J20" s="9"/>
      <c r="K20" s="9"/>
      <c r="L20" s="9"/>
      <c r="M20" s="9"/>
      <c r="N20" s="19"/>
      <c r="O20" s="19"/>
      <c r="P20" s="19"/>
      <c r="R20" s="14">
        <v>111</v>
      </c>
      <c r="S20" s="14">
        <v>1.8</v>
      </c>
    </row>
    <row r="21" spans="1:19" ht="12" customHeight="1" x14ac:dyDescent="0.2">
      <c r="A21" s="13" t="s">
        <v>36</v>
      </c>
      <c r="B21" s="14">
        <v>21</v>
      </c>
      <c r="C21" s="14">
        <v>5</v>
      </c>
      <c r="D21" s="13"/>
      <c r="E21" s="9"/>
      <c r="F21" s="15" t="s">
        <v>36</v>
      </c>
      <c r="G21" s="16">
        <v>4.8726851851851856E-3</v>
      </c>
      <c r="H21" s="17">
        <v>0</v>
      </c>
      <c r="I21" s="20"/>
      <c r="J21" s="9"/>
      <c r="K21" s="9"/>
      <c r="L21" s="9"/>
      <c r="M21" s="9"/>
      <c r="N21" s="19"/>
      <c r="O21" s="19"/>
      <c r="P21" s="19"/>
      <c r="R21" s="14">
        <v>116</v>
      </c>
      <c r="S21" s="14">
        <v>1.9</v>
      </c>
    </row>
    <row r="22" spans="1:19" ht="12" customHeight="1" x14ac:dyDescent="0.2">
      <c r="A22" s="9"/>
      <c r="B22" s="9"/>
      <c r="C22" s="9"/>
      <c r="D22" s="9"/>
      <c r="N22" s="19"/>
      <c r="O22" s="19"/>
      <c r="P22" s="19"/>
      <c r="R22" s="14">
        <v>121</v>
      </c>
      <c r="S22" s="14">
        <v>2</v>
      </c>
    </row>
    <row r="23" spans="1:19" ht="12" customHeight="1" x14ac:dyDescent="0.2">
      <c r="A23" s="9"/>
      <c r="B23" s="9"/>
      <c r="C23" s="9"/>
      <c r="D23" s="9"/>
      <c r="N23" s="19"/>
      <c r="O23" s="19"/>
      <c r="P23" s="19"/>
      <c r="R23" s="14">
        <v>126</v>
      </c>
      <c r="S23" s="14">
        <v>2.1</v>
      </c>
    </row>
    <row r="24" spans="1:19" ht="12" customHeight="1" x14ac:dyDescent="0.2">
      <c r="A24" s="9"/>
      <c r="B24" s="9"/>
      <c r="C24" s="9"/>
      <c r="D24" s="9"/>
      <c r="N24" s="19"/>
      <c r="O24" s="19"/>
      <c r="P24" s="19"/>
      <c r="R24" s="14">
        <v>131</v>
      </c>
      <c r="S24" s="14">
        <v>2.2000000000000002</v>
      </c>
    </row>
    <row r="25" spans="1:19" ht="12" customHeight="1" x14ac:dyDescent="0.2">
      <c r="A25" s="9"/>
      <c r="B25" s="9"/>
      <c r="C25" s="9"/>
      <c r="D25" s="9"/>
      <c r="R25" s="14">
        <v>136</v>
      </c>
      <c r="S25" s="14">
        <v>2.2999999999999998</v>
      </c>
    </row>
    <row r="26" spans="1:19" ht="12" customHeight="1" x14ac:dyDescent="0.2">
      <c r="A26" s="9"/>
      <c r="B26" s="9"/>
      <c r="C26" s="9"/>
      <c r="D26" s="9"/>
      <c r="R26" s="14">
        <v>141</v>
      </c>
      <c r="S26" s="14">
        <v>2.4</v>
      </c>
    </row>
    <row r="27" spans="1:19" ht="12" customHeight="1" x14ac:dyDescent="0.2">
      <c r="A27" s="9"/>
      <c r="B27" s="9"/>
      <c r="C27" s="9"/>
      <c r="D27" s="9"/>
      <c r="R27" s="14">
        <v>146</v>
      </c>
      <c r="S27" s="14">
        <v>2.5</v>
      </c>
    </row>
    <row r="28" spans="1:19" ht="12" customHeight="1" x14ac:dyDescent="0.2">
      <c r="A28" s="9"/>
      <c r="B28" s="9"/>
      <c r="C28" s="9"/>
      <c r="D28" s="9"/>
      <c r="R28" s="14">
        <v>151</v>
      </c>
      <c r="S28" s="14">
        <v>2.6</v>
      </c>
    </row>
    <row r="29" spans="1:19" ht="12" customHeight="1" x14ac:dyDescent="0.2">
      <c r="A29" s="9"/>
      <c r="B29" s="9"/>
      <c r="C29" s="9"/>
      <c r="D29" s="9"/>
      <c r="R29" s="14">
        <v>156</v>
      </c>
      <c r="S29" s="14">
        <v>2.7</v>
      </c>
    </row>
    <row r="30" spans="1:19" ht="12" customHeight="1" x14ac:dyDescent="0.2">
      <c r="R30" s="14">
        <v>161</v>
      </c>
      <c r="S30" s="14">
        <v>2.8</v>
      </c>
    </row>
    <row r="31" spans="1:19" ht="12" customHeight="1" x14ac:dyDescent="0.2">
      <c r="R31" s="14">
        <v>166</v>
      </c>
      <c r="S31" s="14">
        <v>2.9</v>
      </c>
    </row>
    <row r="32" spans="1:19" ht="12" customHeight="1" x14ac:dyDescent="0.2">
      <c r="R32" s="14">
        <v>171</v>
      </c>
      <c r="S32" s="14">
        <v>3</v>
      </c>
    </row>
    <row r="33" spans="18:19" ht="12" customHeight="1" x14ac:dyDescent="0.2">
      <c r="R33" s="14">
        <v>176</v>
      </c>
      <c r="S33" s="14">
        <v>3.1</v>
      </c>
    </row>
    <row r="34" spans="18:19" ht="12" customHeight="1" x14ac:dyDescent="0.2">
      <c r="R34" s="14">
        <v>181</v>
      </c>
      <c r="S34" s="14">
        <v>3.2</v>
      </c>
    </row>
    <row r="35" spans="18:19" ht="12" customHeight="1" x14ac:dyDescent="0.2">
      <c r="R35" s="14">
        <v>186</v>
      </c>
      <c r="S35" s="14">
        <v>3.3</v>
      </c>
    </row>
    <row r="36" spans="18:19" ht="12" customHeight="1" x14ac:dyDescent="0.2">
      <c r="R36" s="14">
        <v>191</v>
      </c>
      <c r="S36" s="14">
        <v>3.4</v>
      </c>
    </row>
    <row r="37" spans="18:19" ht="12" customHeight="1" x14ac:dyDescent="0.2">
      <c r="R37" s="14">
        <v>196</v>
      </c>
      <c r="S37" s="14">
        <v>3.5</v>
      </c>
    </row>
    <row r="38" spans="18:19" ht="12" customHeight="1" x14ac:dyDescent="0.2">
      <c r="R38" s="14">
        <v>201</v>
      </c>
      <c r="S38" s="14">
        <v>3.6</v>
      </c>
    </row>
    <row r="39" spans="18:19" ht="12" customHeight="1" x14ac:dyDescent="0.2">
      <c r="R39" s="14">
        <v>206</v>
      </c>
      <c r="S39" s="14">
        <v>3.7</v>
      </c>
    </row>
    <row r="40" spans="18:19" ht="12" customHeight="1" x14ac:dyDescent="0.2">
      <c r="R40" s="14">
        <v>211</v>
      </c>
      <c r="S40" s="14">
        <v>3.8</v>
      </c>
    </row>
    <row r="41" spans="18:19" ht="12" customHeight="1" x14ac:dyDescent="0.2">
      <c r="R41" s="14">
        <v>216</v>
      </c>
      <c r="S41" s="14">
        <v>3.9</v>
      </c>
    </row>
    <row r="42" spans="18:19" ht="12" customHeight="1" x14ac:dyDescent="0.2">
      <c r="R42" s="14">
        <v>221</v>
      </c>
      <c r="S42" s="14">
        <v>4</v>
      </c>
    </row>
    <row r="43" spans="18:19" ht="12" customHeight="1" x14ac:dyDescent="0.2">
      <c r="R43" s="14">
        <v>226</v>
      </c>
      <c r="S43" s="14">
        <v>4.0999999999999996</v>
      </c>
    </row>
    <row r="44" spans="18:19" ht="12" customHeight="1" x14ac:dyDescent="0.2">
      <c r="R44" s="14">
        <v>231</v>
      </c>
      <c r="S44" s="14">
        <v>4.2</v>
      </c>
    </row>
    <row r="45" spans="18:19" ht="12" customHeight="1" x14ac:dyDescent="0.2">
      <c r="R45" s="14">
        <v>236</v>
      </c>
      <c r="S45" s="14">
        <v>4.3</v>
      </c>
    </row>
    <row r="46" spans="18:19" ht="12" customHeight="1" x14ac:dyDescent="0.2">
      <c r="R46" s="14">
        <v>241</v>
      </c>
      <c r="S46" s="14">
        <v>4.4000000000000004</v>
      </c>
    </row>
    <row r="47" spans="18:19" ht="12" customHeight="1" x14ac:dyDescent="0.2">
      <c r="R47" s="14">
        <v>246</v>
      </c>
      <c r="S47" s="14">
        <v>4.5</v>
      </c>
    </row>
    <row r="48" spans="18:19" ht="12" customHeight="1" x14ac:dyDescent="0.2">
      <c r="R48" s="14">
        <v>251</v>
      </c>
      <c r="S48" s="14">
        <v>4.5999999999999996</v>
      </c>
    </row>
  </sheetData>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5"/>
  <sheetViews>
    <sheetView zoomScaleNormal="100" workbookViewId="0">
      <pane ySplit="1" topLeftCell="A2" activePane="bottomLeft" state="frozen"/>
      <selection pane="bottomLeft" activeCell="S4" sqref="S4"/>
    </sheetView>
  </sheetViews>
  <sheetFormatPr defaultRowHeight="12" x14ac:dyDescent="0.2"/>
  <cols>
    <col min="1" max="1" width="22.28515625" style="3" customWidth="1"/>
    <col min="2" max="2" width="5" style="3" customWidth="1"/>
    <col min="3" max="3" width="7.140625" style="3" bestFit="1" customWidth="1"/>
    <col min="4" max="4" width="9.140625" style="3"/>
    <col min="5" max="5" width="10" style="3" bestFit="1" customWidth="1"/>
    <col min="6" max="6" width="9.140625" style="3"/>
    <col min="7" max="7" width="6.5703125" style="3" customWidth="1"/>
    <col min="8" max="8" width="5.85546875" style="3" customWidth="1"/>
    <col min="9" max="9" width="6.7109375" style="3" customWidth="1"/>
    <col min="10" max="10" width="5.5703125" style="3" bestFit="1" customWidth="1"/>
    <col min="11" max="11" width="5.42578125" style="3" bestFit="1" customWidth="1"/>
    <col min="12" max="12" width="5.28515625" style="3" bestFit="1" customWidth="1"/>
    <col min="13" max="13" width="6.140625" style="44" customWidth="1"/>
    <col min="14" max="14" width="6.140625" style="85" customWidth="1"/>
    <col min="15" max="15" width="7.5703125" style="47" customWidth="1"/>
    <col min="16" max="16" width="9.140625" style="50"/>
    <col min="17" max="17" width="6.7109375" style="3" customWidth="1"/>
    <col min="18" max="18" width="16.140625" style="3" bestFit="1" customWidth="1"/>
    <col min="19" max="16384" width="9.140625" style="3"/>
  </cols>
  <sheetData>
    <row r="1" spans="1:19" ht="23.25" customHeight="1" x14ac:dyDescent="0.2">
      <c r="A1" s="21" t="s">
        <v>37</v>
      </c>
      <c r="B1" s="37" t="s">
        <v>38</v>
      </c>
      <c r="C1" s="21" t="s">
        <v>34</v>
      </c>
      <c r="D1" s="21" t="s">
        <v>39</v>
      </c>
      <c r="E1" s="21" t="s">
        <v>40</v>
      </c>
      <c r="F1" s="22" t="s">
        <v>41</v>
      </c>
      <c r="G1" s="22" t="s">
        <v>42</v>
      </c>
      <c r="H1" s="22" t="s">
        <v>43</v>
      </c>
      <c r="I1" s="21" t="s">
        <v>44</v>
      </c>
      <c r="J1" s="22" t="s">
        <v>45</v>
      </c>
      <c r="K1" s="22" t="s">
        <v>46</v>
      </c>
      <c r="L1" s="22" t="s">
        <v>47</v>
      </c>
      <c r="M1" s="48" t="s">
        <v>137</v>
      </c>
      <c r="N1" s="82" t="s">
        <v>169</v>
      </c>
      <c r="O1" s="45" t="s">
        <v>48</v>
      </c>
      <c r="P1" s="51" t="s">
        <v>49</v>
      </c>
      <c r="Q1" s="22" t="s">
        <v>50</v>
      </c>
      <c r="R1" s="3" t="s">
        <v>278</v>
      </c>
      <c r="S1" s="3" t="s">
        <v>277</v>
      </c>
    </row>
    <row r="2" spans="1:19" x14ac:dyDescent="0.2">
      <c r="A2" s="23" t="s">
        <v>276</v>
      </c>
      <c r="B2" s="36" t="str">
        <f>VLOOKUP(A2,Participanti!A:B,2,0)</f>
        <v>M</v>
      </c>
      <c r="C2" s="24">
        <v>1</v>
      </c>
      <c r="D2" s="24">
        <v>21.29</v>
      </c>
      <c r="E2" s="25">
        <v>6.0787037037037035E-2</v>
      </c>
      <c r="F2" s="26">
        <f t="shared" ref="F2:F65" si="0">E2/D2</f>
        <v>2.8551919697997669E-3</v>
      </c>
      <c r="G2" s="18">
        <f>IF(B2="F",VLOOKUP(D2,Barem!$B$2:$C$11,2,1),VLOOKUP(D2,Barem!$B$12:$C$21,2,1))</f>
        <v>5</v>
      </c>
      <c r="H2" s="18">
        <f>IF(G2=0,0,IF(B2="F",VLOOKUP(F2,Barem!$G$2:$H$11,2,1),VLOOKUP(F2,Barem!$G$12:$H$21,2,1)))</f>
        <v>4.5</v>
      </c>
      <c r="I2" s="24">
        <v>3.5</v>
      </c>
      <c r="J2" s="19">
        <f>VLOOKUP($C2, Barem!$L:$N,3,0)</f>
        <v>0.5</v>
      </c>
      <c r="K2" s="19">
        <f>VLOOKUP($C2, Barem!$L:$O,4,0)</f>
        <v>0.2</v>
      </c>
      <c r="L2" s="19">
        <f>VLOOKUP($C2, Barem!$L:$P,5,0)</f>
        <v>0.3</v>
      </c>
      <c r="M2" s="49"/>
      <c r="N2" s="83">
        <f>IF(D2&gt;21,VLOOKUP(D2,Barem!$R$1:$S$48,2,1),0)</f>
        <v>0</v>
      </c>
      <c r="O2" s="46">
        <f t="shared" ref="O2:O65" si="1">G2*J2+H2*K2+I2*L2+M2+N2</f>
        <v>4.45</v>
      </c>
      <c r="P2" s="52">
        <v>43597</v>
      </c>
      <c r="Q2" s="18">
        <f t="shared" ref="Q2:Q65" si="2">COUNTIFS(A:A,A2,C:C,C2)</f>
        <v>1</v>
      </c>
      <c r="S2" s="76">
        <f>O2/D2</f>
        <v>0.20901831845937061</v>
      </c>
    </row>
    <row r="3" spans="1:19" x14ac:dyDescent="0.2">
      <c r="A3" s="23" t="s">
        <v>54</v>
      </c>
      <c r="B3" s="36" t="str">
        <f>VLOOKUP(A3,Participanti!A:B,2,0)</f>
        <v>M</v>
      </c>
      <c r="C3" s="24">
        <v>1</v>
      </c>
      <c r="D3" s="24">
        <v>21.43</v>
      </c>
      <c r="E3" s="25">
        <v>7.3599537037037033E-2</v>
      </c>
      <c r="F3" s="26">
        <f t="shared" si="0"/>
        <v>3.4344161006550178E-3</v>
      </c>
      <c r="G3" s="18">
        <f>IF(B3="F",VLOOKUP(D3,Barem!$B$2:$C$11,2,1),VLOOKUP(D3,Barem!$B$12:$C$21,2,1))</f>
        <v>5</v>
      </c>
      <c r="H3" s="18">
        <f>IF(G3=0,0,IF(B3="F",VLOOKUP(F3,Barem!$G$2:$H$11,2,1),VLOOKUP(F3,Barem!$G$12:$H$21,2,1)))</f>
        <v>3</v>
      </c>
      <c r="I3" s="24">
        <v>4</v>
      </c>
      <c r="J3" s="19">
        <f>VLOOKUP($C3, Barem!$L:$N,3,0)</f>
        <v>0.5</v>
      </c>
      <c r="K3" s="19">
        <f>VLOOKUP($C3, Barem!$L:$O,4,0)</f>
        <v>0.2</v>
      </c>
      <c r="L3" s="19">
        <f>VLOOKUP($C3, Barem!$L:$P,5,0)</f>
        <v>0.3</v>
      </c>
      <c r="M3" s="49"/>
      <c r="N3" s="83">
        <f>IF(D3&gt;21,VLOOKUP(D3,Barem!$R$1:$S$48,2,1),0)</f>
        <v>0</v>
      </c>
      <c r="O3" s="46">
        <f t="shared" si="1"/>
        <v>4.3</v>
      </c>
      <c r="P3" s="52">
        <v>43597</v>
      </c>
      <c r="Q3" s="18">
        <f t="shared" si="2"/>
        <v>1</v>
      </c>
      <c r="S3" s="76">
        <f t="shared" ref="S3:S66" si="3">O3/D3</f>
        <v>0.20065328978068128</v>
      </c>
    </row>
    <row r="4" spans="1:19" x14ac:dyDescent="0.2">
      <c r="A4" s="23" t="s">
        <v>55</v>
      </c>
      <c r="B4" s="36" t="str">
        <f>VLOOKUP(A4,Participanti!A:B,2,0)</f>
        <v>F</v>
      </c>
      <c r="C4" s="24">
        <v>1</v>
      </c>
      <c r="D4" s="24">
        <v>21.25</v>
      </c>
      <c r="E4" s="25">
        <v>8.7789351851851841E-2</v>
      </c>
      <c r="F4" s="26">
        <f t="shared" si="0"/>
        <v>4.1312636165577333E-3</v>
      </c>
      <c r="G4" s="18">
        <f>IF(B4="F",VLOOKUP(D4,Barem!$B$2:$C$11,2,1),VLOOKUP(D4,Barem!$B$12:$C$21,2,1))</f>
        <v>5</v>
      </c>
      <c r="H4" s="18">
        <f>IF(G4=0,0,IF(B4="F",VLOOKUP(F4,Barem!$G$2:$H$11,2,1),VLOOKUP(F4,Barem!$G$12:$H$21,2,1)))</f>
        <v>2</v>
      </c>
      <c r="I4" s="24">
        <v>4</v>
      </c>
      <c r="J4" s="19">
        <f>VLOOKUP($C4, Barem!$L:$N,3,0)</f>
        <v>0.5</v>
      </c>
      <c r="K4" s="19">
        <f>VLOOKUP($C4, Barem!$L:$O,4,0)</f>
        <v>0.2</v>
      </c>
      <c r="L4" s="19">
        <f>VLOOKUP($C4, Barem!$L:$P,5,0)</f>
        <v>0.3</v>
      </c>
      <c r="M4" s="49"/>
      <c r="N4" s="83">
        <f>IF(D4&gt;21,VLOOKUP(D4,Barem!$R$1:$S$48,2,1),0)</f>
        <v>0</v>
      </c>
      <c r="O4" s="46">
        <f t="shared" si="1"/>
        <v>4.0999999999999996</v>
      </c>
      <c r="P4" s="52">
        <v>43597</v>
      </c>
      <c r="Q4" s="18">
        <f t="shared" si="2"/>
        <v>1</v>
      </c>
      <c r="S4" s="76">
        <f t="shared" si="3"/>
        <v>0.19294117647058823</v>
      </c>
    </row>
    <row r="5" spans="1:19" x14ac:dyDescent="0.2">
      <c r="A5" s="23" t="s">
        <v>56</v>
      </c>
      <c r="B5" s="36" t="str">
        <f>VLOOKUP(A5,Participanti!A:B,2,0)</f>
        <v>F</v>
      </c>
      <c r="C5" s="24">
        <v>1</v>
      </c>
      <c r="D5" s="24"/>
      <c r="E5" s="25"/>
      <c r="F5" s="26" t="e">
        <f t="shared" si="0"/>
        <v>#DIV/0!</v>
      </c>
      <c r="G5" s="18">
        <f>IF(B5="F",VLOOKUP(D5,Barem!$B$2:$C$11,2,1),VLOOKUP(D5,Barem!$B$12:$C$21,2,1))</f>
        <v>0</v>
      </c>
      <c r="H5" s="18">
        <f>IF(G5=0,0,IF(B5="F",VLOOKUP(F5,Barem!$G$2:$H$11,2,1),VLOOKUP(F5,Barem!$G$12:$H$21,2,1)))</f>
        <v>0</v>
      </c>
      <c r="I5" s="24"/>
      <c r="J5" s="19">
        <f>VLOOKUP($C5, Barem!$L:$N,3,0)</f>
        <v>0.5</v>
      </c>
      <c r="K5" s="19">
        <f>VLOOKUP($C5, Barem!$L:$O,4,0)</f>
        <v>0.2</v>
      </c>
      <c r="L5" s="19">
        <f>VLOOKUP($C5, Barem!$L:$P,5,0)</f>
        <v>0.3</v>
      </c>
      <c r="M5" s="49"/>
      <c r="N5" s="83">
        <f>IF(D5&gt;21,VLOOKUP(D5,Barem!$R$1:$S$48,2,1),0)</f>
        <v>0</v>
      </c>
      <c r="O5" s="46">
        <f t="shared" si="1"/>
        <v>0</v>
      </c>
      <c r="P5" s="52"/>
      <c r="Q5" s="18">
        <f t="shared" si="2"/>
        <v>1</v>
      </c>
      <c r="S5" s="76" t="e">
        <f t="shared" si="3"/>
        <v>#DIV/0!</v>
      </c>
    </row>
    <row r="6" spans="1:19" x14ac:dyDescent="0.2">
      <c r="A6" s="23" t="s">
        <v>8</v>
      </c>
      <c r="B6" s="36" t="str">
        <f>VLOOKUP(A6,Participanti!A:B,2,0)</f>
        <v>M</v>
      </c>
      <c r="C6" s="24">
        <v>1</v>
      </c>
      <c r="D6" s="24">
        <v>21.51</v>
      </c>
      <c r="E6" s="25">
        <v>8.7627314814814825E-2</v>
      </c>
      <c r="F6" s="26">
        <f t="shared" si="0"/>
        <v>4.0737942731201683E-3</v>
      </c>
      <c r="G6" s="18">
        <f>IF(B6="F",VLOOKUP(D6,Barem!$B$2:$C$11,2,1),VLOOKUP(D6,Barem!$B$12:$C$21,2,1))</f>
        <v>5</v>
      </c>
      <c r="H6" s="18">
        <f>IF(G6=0,0,IF(B6="F",VLOOKUP(F6,Barem!$G$2:$H$11,2,1),VLOOKUP(F6,Barem!$G$12:$H$21,2,1)))</f>
        <v>1.5</v>
      </c>
      <c r="I6" s="24">
        <v>3</v>
      </c>
      <c r="J6" s="19">
        <f>VLOOKUP($C6, Barem!$L:$N,3,0)</f>
        <v>0.5</v>
      </c>
      <c r="K6" s="19">
        <f>VLOOKUP($C6, Barem!$L:$O,4,0)</f>
        <v>0.2</v>
      </c>
      <c r="L6" s="19">
        <f>VLOOKUP($C6, Barem!$L:$P,5,0)</f>
        <v>0.3</v>
      </c>
      <c r="M6" s="49"/>
      <c r="N6" s="83">
        <f>IF(D6&gt;21,VLOOKUP(D6,Barem!$R$1:$S$48,2,1),0)</f>
        <v>0</v>
      </c>
      <c r="O6" s="46">
        <f t="shared" si="1"/>
        <v>3.6999999999999997</v>
      </c>
      <c r="P6" s="52">
        <v>43597</v>
      </c>
      <c r="Q6" s="18">
        <f t="shared" si="2"/>
        <v>1</v>
      </c>
      <c r="S6" s="76">
        <f t="shared" si="3"/>
        <v>0.17201301720130169</v>
      </c>
    </row>
    <row r="7" spans="1:19" x14ac:dyDescent="0.2">
      <c r="A7" s="23" t="s">
        <v>57</v>
      </c>
      <c r="B7" s="36" t="str">
        <f>VLOOKUP(A7,Participanti!A:B,2,0)</f>
        <v>M</v>
      </c>
      <c r="C7" s="24">
        <v>1</v>
      </c>
      <c r="D7" s="24">
        <f>4.02+4.02</f>
        <v>8.0399999999999991</v>
      </c>
      <c r="E7" s="25">
        <v>2.2685185185185183E-2</v>
      </c>
      <c r="F7" s="26">
        <f t="shared" si="0"/>
        <v>2.8215404459185555E-3</v>
      </c>
      <c r="G7" s="18">
        <f>IF(B7="F",VLOOKUP(D7,Barem!$B$2:$C$11,2,1),VLOOKUP(D7,Barem!$B$12:$C$21,2,1))</f>
        <v>2</v>
      </c>
      <c r="H7" s="18">
        <f>IF(G7=0,0,IF(B7="F",VLOOKUP(F7,Barem!$G$2:$H$11,2,1),VLOOKUP(F7,Barem!$G$12:$H$21,2,1)))</f>
        <v>4.5</v>
      </c>
      <c r="I7" s="24">
        <v>2</v>
      </c>
      <c r="J7" s="19">
        <f>VLOOKUP($C7, Barem!$L:$N,3,0)</f>
        <v>0.5</v>
      </c>
      <c r="K7" s="19">
        <f>VLOOKUP($C7, Barem!$L:$O,4,0)</f>
        <v>0.2</v>
      </c>
      <c r="L7" s="19">
        <f>VLOOKUP($C7, Barem!$L:$P,5,0)</f>
        <v>0.3</v>
      </c>
      <c r="M7" s="49"/>
      <c r="N7" s="83">
        <f>IF(D7&gt;21,VLOOKUP(D7,Barem!$R$1:$S$48,2,1),0)</f>
        <v>0</v>
      </c>
      <c r="O7" s="46">
        <f t="shared" si="1"/>
        <v>2.5</v>
      </c>
      <c r="P7" s="52">
        <v>43597</v>
      </c>
      <c r="Q7" s="18">
        <f t="shared" si="2"/>
        <v>1</v>
      </c>
      <c r="S7" s="76">
        <f t="shared" si="3"/>
        <v>0.31094527363184082</v>
      </c>
    </row>
    <row r="8" spans="1:19" x14ac:dyDescent="0.2">
      <c r="A8" s="23" t="s">
        <v>59</v>
      </c>
      <c r="B8" s="36" t="str">
        <f>VLOOKUP(A8,Participanti!A:B,2,0)</f>
        <v>M</v>
      </c>
      <c r="C8" s="24">
        <v>1</v>
      </c>
      <c r="D8" s="24">
        <v>11.11</v>
      </c>
      <c r="E8" s="25">
        <v>6.0231481481481476E-2</v>
      </c>
      <c r="F8" s="26">
        <f t="shared" si="0"/>
        <v>5.4213754708804214E-3</v>
      </c>
      <c r="G8" s="18">
        <f>IF(B8="F",VLOOKUP(D8,Barem!$B$2:$C$11,2,1),VLOOKUP(D8,Barem!$B$12:$C$21,2,1))</f>
        <v>2.5</v>
      </c>
      <c r="H8" s="18">
        <f>IF(G8=0,0,IF(B8="F",VLOOKUP(F8,Barem!$G$2:$H$11,2,1),VLOOKUP(F8,Barem!$G$12:$H$21,2,1)))</f>
        <v>0</v>
      </c>
      <c r="I8" s="24">
        <v>3</v>
      </c>
      <c r="J8" s="19">
        <f>VLOOKUP($C8, Barem!$L:$N,3,0)</f>
        <v>0.5</v>
      </c>
      <c r="K8" s="19">
        <f>VLOOKUP($C8, Barem!$L:$O,4,0)</f>
        <v>0.2</v>
      </c>
      <c r="L8" s="19">
        <f>VLOOKUP($C8, Barem!$L:$P,5,0)</f>
        <v>0.3</v>
      </c>
      <c r="M8" s="49"/>
      <c r="N8" s="83">
        <f>IF(D8&gt;21,VLOOKUP(D8,Barem!$R$1:$S$48,2,1),0)</f>
        <v>0</v>
      </c>
      <c r="O8" s="46">
        <f t="shared" si="1"/>
        <v>2.15</v>
      </c>
      <c r="P8" s="52">
        <v>43597</v>
      </c>
      <c r="Q8" s="18">
        <f t="shared" si="2"/>
        <v>1</v>
      </c>
      <c r="S8" s="76">
        <f t="shared" si="3"/>
        <v>0.19351935193519351</v>
      </c>
    </row>
    <row r="9" spans="1:19" x14ac:dyDescent="0.2">
      <c r="A9" s="23" t="s">
        <v>60</v>
      </c>
      <c r="B9" s="36" t="str">
        <f>VLOOKUP(A9,Participanti!A:B,2,0)</f>
        <v>F</v>
      </c>
      <c r="C9" s="24">
        <v>1</v>
      </c>
      <c r="D9" s="24">
        <v>8</v>
      </c>
      <c r="E9" s="25">
        <v>3.3611111111111112E-2</v>
      </c>
      <c r="F9" s="26">
        <f t="shared" si="0"/>
        <v>4.2013888888888891E-3</v>
      </c>
      <c r="G9" s="18">
        <f>IF(B9="F",VLOOKUP(D9,Barem!$B$2:$C$11,2,1),VLOOKUP(D9,Barem!$B$12:$C$21,2,1))</f>
        <v>2</v>
      </c>
      <c r="H9" s="18">
        <f>IF(G9=0,0,IF(B9="F",VLOOKUP(F9,Barem!$G$2:$H$11,2,1),VLOOKUP(F9,Barem!$G$12:$H$21,2,1)))</f>
        <v>1.5</v>
      </c>
      <c r="I9" s="24">
        <v>2.5</v>
      </c>
      <c r="J9" s="19">
        <f>VLOOKUP($C9, Barem!$L:$N,3,0)</f>
        <v>0.5</v>
      </c>
      <c r="K9" s="19">
        <f>VLOOKUP($C9, Barem!$L:$O,4,0)</f>
        <v>0.2</v>
      </c>
      <c r="L9" s="19">
        <f>VLOOKUP($C9, Barem!$L:$P,5,0)</f>
        <v>0.3</v>
      </c>
      <c r="M9" s="49"/>
      <c r="N9" s="83">
        <f>IF(D9&gt;21,VLOOKUP(D9,Barem!$R$1:$S$48,2,1),0)</f>
        <v>0</v>
      </c>
      <c r="O9" s="46">
        <f t="shared" si="1"/>
        <v>2.0499999999999998</v>
      </c>
      <c r="P9" s="52">
        <v>43597</v>
      </c>
      <c r="Q9" s="18">
        <f t="shared" si="2"/>
        <v>1</v>
      </c>
      <c r="S9" s="76">
        <f t="shared" si="3"/>
        <v>0.25624999999999998</v>
      </c>
    </row>
    <row r="10" spans="1:19" x14ac:dyDescent="0.2">
      <c r="A10" s="23" t="s">
        <v>61</v>
      </c>
      <c r="B10" s="36" t="str">
        <f>VLOOKUP(A10,Participanti!A:B,2,0)</f>
        <v>M</v>
      </c>
      <c r="C10" s="24">
        <v>1</v>
      </c>
      <c r="D10" s="24">
        <v>21.39</v>
      </c>
      <c r="E10" s="25">
        <v>6.4039351851851847E-2</v>
      </c>
      <c r="F10" s="26">
        <f t="shared" si="0"/>
        <v>2.9938920921856872E-3</v>
      </c>
      <c r="G10" s="18">
        <f>IF(B10="F",VLOOKUP(D10,Barem!$B$2:$C$11,2,1),VLOOKUP(D10,Barem!$B$12:$C$21,2,1))</f>
        <v>5</v>
      </c>
      <c r="H10" s="18">
        <f>IF(G10=0,0,IF(B10="F",VLOOKUP(F10,Barem!$G$2:$H$11,2,1),VLOOKUP(F10,Barem!$G$12:$H$21,2,1)))</f>
        <v>4</v>
      </c>
      <c r="I10" s="24">
        <v>4</v>
      </c>
      <c r="J10" s="19">
        <f>VLOOKUP($C10, Barem!$L:$N,3,0)</f>
        <v>0.5</v>
      </c>
      <c r="K10" s="19">
        <f>VLOOKUP($C10, Barem!$L:$O,4,0)</f>
        <v>0.2</v>
      </c>
      <c r="L10" s="19">
        <f>VLOOKUP($C10, Barem!$L:$P,5,0)</f>
        <v>0.3</v>
      </c>
      <c r="M10" s="49"/>
      <c r="N10" s="83">
        <f>IF(D10&gt;21,VLOOKUP(D10,Barem!$R$1:$S$48,2,1),0)</f>
        <v>0</v>
      </c>
      <c r="O10" s="46">
        <f t="shared" si="1"/>
        <v>4.5</v>
      </c>
      <c r="P10" s="52">
        <v>43597</v>
      </c>
      <c r="Q10" s="18">
        <f t="shared" si="2"/>
        <v>1</v>
      </c>
      <c r="S10" s="76">
        <f t="shared" si="3"/>
        <v>0.21037868162692847</v>
      </c>
    </row>
    <row r="11" spans="1:19" x14ac:dyDescent="0.2">
      <c r="A11" s="23" t="s">
        <v>62</v>
      </c>
      <c r="B11" s="36" t="str">
        <f>VLOOKUP(A11,Participanti!A:B,2,0)</f>
        <v>M</v>
      </c>
      <c r="C11" s="24">
        <v>1</v>
      </c>
      <c r="D11" s="24">
        <v>22.13</v>
      </c>
      <c r="E11" s="25">
        <v>8.6793981481481486E-2</v>
      </c>
      <c r="F11" s="26">
        <f t="shared" si="0"/>
        <v>3.9220054894478756E-3</v>
      </c>
      <c r="G11" s="18">
        <f>IF(B11="F",VLOOKUP(D11,Barem!$B$2:$C$11,2,1),VLOOKUP(D11,Barem!$B$12:$C$21,2,1))</f>
        <v>5</v>
      </c>
      <c r="H11" s="18">
        <f>IF(G11=0,0,IF(B11="F",VLOOKUP(F11,Barem!$G$2:$H$11,2,1),VLOOKUP(F11,Barem!$G$12:$H$21,2,1)))</f>
        <v>1.5</v>
      </c>
      <c r="I11" s="24">
        <v>3.5</v>
      </c>
      <c r="J11" s="19">
        <f>VLOOKUP($C11, Barem!$L:$N,3,0)</f>
        <v>0.5</v>
      </c>
      <c r="K11" s="19">
        <f>VLOOKUP($C11, Barem!$L:$O,4,0)</f>
        <v>0.2</v>
      </c>
      <c r="L11" s="19">
        <f>VLOOKUP($C11, Barem!$L:$P,5,0)</f>
        <v>0.3</v>
      </c>
      <c r="M11" s="49"/>
      <c r="N11" s="83">
        <f>IF(D11&gt;21,VLOOKUP(D11,Barem!$R$1:$S$48,2,1),0)</f>
        <v>0</v>
      </c>
      <c r="O11" s="46">
        <f t="shared" si="1"/>
        <v>3.8499999999999996</v>
      </c>
      <c r="P11" s="52">
        <v>43597</v>
      </c>
      <c r="Q11" s="18">
        <f t="shared" si="2"/>
        <v>1</v>
      </c>
      <c r="S11" s="76">
        <f t="shared" si="3"/>
        <v>0.17397198373248982</v>
      </c>
    </row>
    <row r="12" spans="1:19" x14ac:dyDescent="0.2">
      <c r="A12" s="23" t="s">
        <v>63</v>
      </c>
      <c r="B12" s="36" t="str">
        <f>VLOOKUP(A12,Participanti!A:B,2,0)</f>
        <v>M</v>
      </c>
      <c r="C12" s="24">
        <v>1</v>
      </c>
      <c r="D12" s="24">
        <v>32.01</v>
      </c>
      <c r="E12" s="25">
        <v>0.106875</v>
      </c>
      <c r="F12" s="26">
        <f t="shared" si="0"/>
        <v>3.3388003748828494E-3</v>
      </c>
      <c r="G12" s="18">
        <f>IF(B12="F",VLOOKUP(D12,Barem!$B$2:$C$11,2,1),VLOOKUP(D12,Barem!$B$12:$C$21,2,1))</f>
        <v>5</v>
      </c>
      <c r="H12" s="18">
        <f>IF(G12=0,0,IF(B12="F",VLOOKUP(F12,Barem!$G$2:$H$11,2,1),VLOOKUP(F12,Barem!$G$12:$H$21,2,1)))</f>
        <v>3</v>
      </c>
      <c r="I12" s="24">
        <v>3.5</v>
      </c>
      <c r="J12" s="19">
        <f>VLOOKUP($C12, Barem!$L:$N,3,0)</f>
        <v>0.5</v>
      </c>
      <c r="K12" s="19">
        <f>VLOOKUP($C12, Barem!$L:$O,4,0)</f>
        <v>0.2</v>
      </c>
      <c r="L12" s="19">
        <f>VLOOKUP($C12, Barem!$L:$P,5,0)</f>
        <v>0.3</v>
      </c>
      <c r="M12" s="49">
        <v>0.5</v>
      </c>
      <c r="N12" s="83">
        <f>IF(D12&gt;21,VLOOKUP(D12,Barem!$R$1:$S$48,2,1),0)</f>
        <v>0.2</v>
      </c>
      <c r="O12" s="46">
        <f t="shared" si="1"/>
        <v>4.8500000000000005</v>
      </c>
      <c r="P12" s="52">
        <v>43597</v>
      </c>
      <c r="Q12" s="18">
        <f t="shared" si="2"/>
        <v>1</v>
      </c>
      <c r="S12" s="76">
        <f t="shared" si="3"/>
        <v>0.15151515151515155</v>
      </c>
    </row>
    <row r="13" spans="1:19" x14ac:dyDescent="0.2">
      <c r="A13" s="23" t="s">
        <v>64</v>
      </c>
      <c r="B13" s="36" t="str">
        <f>VLOOKUP(A13,Participanti!A:B,2,0)</f>
        <v>F</v>
      </c>
      <c r="C13" s="24">
        <v>1</v>
      </c>
      <c r="D13" s="24">
        <v>18.2</v>
      </c>
      <c r="E13" s="25">
        <v>0.19444444444444445</v>
      </c>
      <c r="F13" s="26">
        <f t="shared" si="0"/>
        <v>1.0683760683760684E-2</v>
      </c>
      <c r="G13" s="18">
        <f>IF(B13="F",VLOOKUP(D13,Barem!$B$2:$C$11,2,1),VLOOKUP(D13,Barem!$B$12:$C$21,2,1))</f>
        <v>4.5</v>
      </c>
      <c r="H13" s="18">
        <f>IF(G13=0,0,IF(B13="F",VLOOKUP(F13,Barem!$G$2:$H$11,2,1),VLOOKUP(F13,Barem!$G$12:$H$21,2,1)))</f>
        <v>0</v>
      </c>
      <c r="I13" s="24">
        <v>4</v>
      </c>
      <c r="J13" s="19">
        <f>VLOOKUP($C13, Barem!$L:$N,3,0)</f>
        <v>0.5</v>
      </c>
      <c r="K13" s="19">
        <f>VLOOKUP($C13, Barem!$L:$O,4,0)</f>
        <v>0.2</v>
      </c>
      <c r="L13" s="19">
        <f>VLOOKUP($C13, Barem!$L:$P,5,0)</f>
        <v>0.3</v>
      </c>
      <c r="M13" s="49">
        <v>1</v>
      </c>
      <c r="N13" s="83">
        <f>IF(D13&gt;21,VLOOKUP(D13,Barem!$R$1:$S$48,2,1),0)</f>
        <v>0</v>
      </c>
      <c r="O13" s="46">
        <f t="shared" si="1"/>
        <v>4.45</v>
      </c>
      <c r="P13" s="52">
        <v>43597</v>
      </c>
      <c r="Q13" s="18">
        <f t="shared" si="2"/>
        <v>1</v>
      </c>
      <c r="S13" s="76">
        <f t="shared" si="3"/>
        <v>0.24450549450549453</v>
      </c>
    </row>
    <row r="14" spans="1:19" x14ac:dyDescent="0.2">
      <c r="A14" s="23" t="s">
        <v>65</v>
      </c>
      <c r="B14" s="36" t="str">
        <f>VLOOKUP(A14,Participanti!A:B,2,0)</f>
        <v>M</v>
      </c>
      <c r="C14" s="24">
        <v>1</v>
      </c>
      <c r="D14" s="24">
        <v>25.58</v>
      </c>
      <c r="E14" s="25">
        <v>0.14166666666666666</v>
      </c>
      <c r="F14" s="26">
        <f t="shared" si="0"/>
        <v>5.5381808704717227E-3</v>
      </c>
      <c r="G14" s="18">
        <f>IF(B14="F",VLOOKUP(D14,Barem!$B$2:$C$11,2,1),VLOOKUP(D14,Barem!$B$12:$C$21,2,1))</f>
        <v>5</v>
      </c>
      <c r="H14" s="18">
        <f>IF(G14=0,0,IF(B14="F",VLOOKUP(F14,Barem!$G$2:$H$11,2,1),VLOOKUP(F14,Barem!$G$12:$H$21,2,1)))</f>
        <v>0</v>
      </c>
      <c r="I14" s="24">
        <v>3.5</v>
      </c>
      <c r="J14" s="19">
        <f>VLOOKUP($C14, Barem!$L:$N,3,0)</f>
        <v>0.5</v>
      </c>
      <c r="K14" s="19">
        <f>VLOOKUP($C14, Barem!$L:$O,4,0)</f>
        <v>0.2</v>
      </c>
      <c r="L14" s="19">
        <f>VLOOKUP($C14, Barem!$L:$P,5,0)</f>
        <v>0.3</v>
      </c>
      <c r="M14" s="49">
        <v>1</v>
      </c>
      <c r="N14" s="83">
        <f>IF(D14&gt;21,VLOOKUP(D14,Barem!$R$1:$S$48,2,1),0)</f>
        <v>0</v>
      </c>
      <c r="O14" s="46">
        <f t="shared" si="1"/>
        <v>4.55</v>
      </c>
      <c r="P14" s="52">
        <v>43596</v>
      </c>
      <c r="Q14" s="18">
        <f t="shared" si="2"/>
        <v>1</v>
      </c>
      <c r="S14" s="76">
        <f t="shared" si="3"/>
        <v>0.17787333854573886</v>
      </c>
    </row>
    <row r="15" spans="1:19" x14ac:dyDescent="0.2">
      <c r="A15" s="23" t="s">
        <v>66</v>
      </c>
      <c r="B15" s="36" t="str">
        <f>VLOOKUP(A15,Participanti!A:B,2,0)</f>
        <v>M</v>
      </c>
      <c r="C15" s="24">
        <v>1</v>
      </c>
      <c r="D15" s="24">
        <v>20.67</v>
      </c>
      <c r="E15" s="25">
        <v>7.4432870370370371E-2</v>
      </c>
      <c r="F15" s="26">
        <f t="shared" si="0"/>
        <v>3.6010096937769891E-3</v>
      </c>
      <c r="G15" s="18">
        <f>IF(B15="F",VLOOKUP(D15,Barem!$B$2:$C$11,2,1),VLOOKUP(D15,Barem!$B$12:$C$21,2,1))</f>
        <v>4.5</v>
      </c>
      <c r="H15" s="18">
        <f>IF(G15=0,0,IF(B15="F",VLOOKUP(F15,Barem!$G$2:$H$11,2,1),VLOOKUP(F15,Barem!$G$12:$H$21,2,1)))</f>
        <v>2.5</v>
      </c>
      <c r="I15" s="24">
        <v>2</v>
      </c>
      <c r="J15" s="19">
        <f>VLOOKUP($C15, Barem!$L:$N,3,0)</f>
        <v>0.5</v>
      </c>
      <c r="K15" s="19">
        <f>VLOOKUP($C15, Barem!$L:$O,4,0)</f>
        <v>0.2</v>
      </c>
      <c r="L15" s="19">
        <f>VLOOKUP($C15, Barem!$L:$P,5,0)</f>
        <v>0.3</v>
      </c>
      <c r="M15" s="49"/>
      <c r="N15" s="83">
        <f>IF(D15&gt;21,VLOOKUP(D15,Barem!$R$1:$S$48,2,1),0)</f>
        <v>0</v>
      </c>
      <c r="O15" s="46">
        <f t="shared" si="1"/>
        <v>3.35</v>
      </c>
      <c r="P15" s="52">
        <v>43597</v>
      </c>
      <c r="Q15" s="18">
        <f t="shared" si="2"/>
        <v>1</v>
      </c>
      <c r="S15" s="76">
        <f t="shared" si="3"/>
        <v>0.16207063376874697</v>
      </c>
    </row>
    <row r="16" spans="1:19" x14ac:dyDescent="0.2">
      <c r="A16" s="23" t="s">
        <v>67</v>
      </c>
      <c r="B16" s="36" t="str">
        <f>VLOOKUP(A16,Participanti!A:B,2,0)</f>
        <v>M</v>
      </c>
      <c r="C16" s="24">
        <v>1</v>
      </c>
      <c r="D16" s="24">
        <v>33.15</v>
      </c>
      <c r="E16" s="25">
        <v>0.13681712962962964</v>
      </c>
      <c r="F16" s="26">
        <f t="shared" si="0"/>
        <v>4.1272135634880733E-3</v>
      </c>
      <c r="G16" s="18">
        <f>IF(B16="F",VLOOKUP(D16,Barem!$B$2:$C$11,2,1),VLOOKUP(D16,Barem!$B$12:$C$21,2,1))</f>
        <v>5</v>
      </c>
      <c r="H16" s="18">
        <f>IF(G16=0,0,IF(B16="F",VLOOKUP(F16,Barem!$G$2:$H$11,2,1),VLOOKUP(F16,Barem!$G$12:$H$21,2,1)))</f>
        <v>1.5</v>
      </c>
      <c r="I16" s="24">
        <v>2.5</v>
      </c>
      <c r="J16" s="19">
        <f>VLOOKUP($C16, Barem!$L:$N,3,0)</f>
        <v>0.5</v>
      </c>
      <c r="K16" s="19">
        <f>VLOOKUP($C16, Barem!$L:$O,4,0)</f>
        <v>0.2</v>
      </c>
      <c r="L16" s="19">
        <f>VLOOKUP($C16, Barem!$L:$P,5,0)</f>
        <v>0.3</v>
      </c>
      <c r="M16" s="49"/>
      <c r="N16" s="83">
        <f>IF(D16&gt;21,VLOOKUP(D16,Barem!$R$1:$S$48,2,1),0)</f>
        <v>0.2</v>
      </c>
      <c r="O16" s="46">
        <f t="shared" si="1"/>
        <v>3.75</v>
      </c>
      <c r="P16" s="52">
        <v>43596</v>
      </c>
      <c r="Q16" s="18">
        <f t="shared" si="2"/>
        <v>1</v>
      </c>
      <c r="S16" s="76">
        <f t="shared" si="3"/>
        <v>0.11312217194570136</v>
      </c>
    </row>
    <row r="17" spans="1:19" x14ac:dyDescent="0.2">
      <c r="A17" s="23" t="s">
        <v>68</v>
      </c>
      <c r="B17" s="36" t="str">
        <f>VLOOKUP(A17,Participanti!A:B,2,0)</f>
        <v>M</v>
      </c>
      <c r="C17" s="24">
        <v>1</v>
      </c>
      <c r="D17" s="24">
        <v>14.24</v>
      </c>
      <c r="E17" s="25">
        <v>5.451388888888889E-2</v>
      </c>
      <c r="F17" s="26">
        <f t="shared" si="0"/>
        <v>3.8282225343320847E-3</v>
      </c>
      <c r="G17" s="18">
        <f>IF(B17="F",VLOOKUP(D17,Barem!$B$2:$C$11,2,1),VLOOKUP(D17,Barem!$B$12:$C$21,2,1))</f>
        <v>3</v>
      </c>
      <c r="H17" s="18">
        <f>IF(G17=0,0,IF(B17="F",VLOOKUP(F17,Barem!$G$2:$H$11,2,1),VLOOKUP(F17,Barem!$G$12:$H$21,2,1)))</f>
        <v>2</v>
      </c>
      <c r="I17" s="24">
        <v>1.5</v>
      </c>
      <c r="J17" s="19">
        <f>VLOOKUP($C17, Barem!$L:$N,3,0)</f>
        <v>0.5</v>
      </c>
      <c r="K17" s="19">
        <f>VLOOKUP($C17, Barem!$L:$O,4,0)</f>
        <v>0.2</v>
      </c>
      <c r="L17" s="19">
        <f>VLOOKUP($C17, Barem!$L:$P,5,0)</f>
        <v>0.3</v>
      </c>
      <c r="M17" s="49">
        <v>0.5</v>
      </c>
      <c r="N17" s="83">
        <f>IF(D17&gt;21,VLOOKUP(D17,Barem!$R$1:$S$48,2,1),0)</f>
        <v>0</v>
      </c>
      <c r="O17" s="46">
        <f t="shared" si="1"/>
        <v>2.8499999999999996</v>
      </c>
      <c r="P17" s="52">
        <v>43597</v>
      </c>
      <c r="Q17" s="18">
        <f t="shared" si="2"/>
        <v>1</v>
      </c>
      <c r="S17" s="76">
        <f t="shared" si="3"/>
        <v>0.20014044943820222</v>
      </c>
    </row>
    <row r="18" spans="1:19" x14ac:dyDescent="0.2">
      <c r="A18" s="23" t="s">
        <v>69</v>
      </c>
      <c r="B18" s="36" t="str">
        <f>VLOOKUP(A18,Participanti!A:B,2,0)</f>
        <v>M</v>
      </c>
      <c r="C18" s="24">
        <v>1</v>
      </c>
      <c r="D18" s="24">
        <v>12.02</v>
      </c>
      <c r="E18" s="25">
        <v>4.9363425925925929E-2</v>
      </c>
      <c r="F18" s="26">
        <f t="shared" si="0"/>
        <v>4.1067742034880143E-3</v>
      </c>
      <c r="G18" s="18">
        <f>IF(B18="F",VLOOKUP(D18,Barem!$B$2:$C$11,2,1),VLOOKUP(D18,Barem!$B$12:$C$21,2,1))</f>
        <v>3</v>
      </c>
      <c r="H18" s="18">
        <f>IF(G18=0,0,IF(B18="F",VLOOKUP(F18,Barem!$G$2:$H$11,2,1),VLOOKUP(F18,Barem!$G$12:$H$21,2,1)))</f>
        <v>1.5</v>
      </c>
      <c r="I18" s="24">
        <v>3.5</v>
      </c>
      <c r="J18" s="19">
        <f>VLOOKUP($C18, Barem!$L:$N,3,0)</f>
        <v>0.5</v>
      </c>
      <c r="K18" s="19">
        <f>VLOOKUP($C18, Barem!$L:$O,4,0)</f>
        <v>0.2</v>
      </c>
      <c r="L18" s="19">
        <f>VLOOKUP($C18, Barem!$L:$P,5,0)</f>
        <v>0.3</v>
      </c>
      <c r="M18" s="49"/>
      <c r="N18" s="83">
        <f>IF(D18&gt;21,VLOOKUP(D18,Barem!$R$1:$S$48,2,1),0)</f>
        <v>0</v>
      </c>
      <c r="O18" s="46">
        <f t="shared" si="1"/>
        <v>2.85</v>
      </c>
      <c r="P18" s="52">
        <v>43595</v>
      </c>
      <c r="Q18" s="18">
        <f t="shared" si="2"/>
        <v>1</v>
      </c>
      <c r="S18" s="76">
        <f t="shared" si="3"/>
        <v>0.23710482529118138</v>
      </c>
    </row>
    <row r="19" spans="1:19" x14ac:dyDescent="0.2">
      <c r="A19" s="23" t="s">
        <v>70</v>
      </c>
      <c r="B19" s="36" t="str">
        <f>VLOOKUP(A19,Participanti!A:B,2,0)</f>
        <v>M</v>
      </c>
      <c r="C19" s="24">
        <v>1</v>
      </c>
      <c r="D19" s="24">
        <v>11.26</v>
      </c>
      <c r="E19" s="25">
        <v>4.3449074074074077E-2</v>
      </c>
      <c r="F19" s="26">
        <f t="shared" si="0"/>
        <v>3.858709953292547E-3</v>
      </c>
      <c r="G19" s="18">
        <f>IF(B19="F",VLOOKUP(D19,Barem!$B$2:$C$11,2,1),VLOOKUP(D19,Barem!$B$12:$C$21,2,1))</f>
        <v>2.5</v>
      </c>
      <c r="H19" s="18">
        <f>IF(G19=0,0,IF(B19="F",VLOOKUP(F19,Barem!$G$2:$H$11,2,1),VLOOKUP(F19,Barem!$G$12:$H$21,2,1)))</f>
        <v>1.5</v>
      </c>
      <c r="I19" s="24">
        <v>1</v>
      </c>
      <c r="J19" s="19">
        <f>VLOOKUP($C19, Barem!$L:$N,3,0)</f>
        <v>0.5</v>
      </c>
      <c r="K19" s="19">
        <f>VLOOKUP($C19, Barem!$L:$O,4,0)</f>
        <v>0.2</v>
      </c>
      <c r="L19" s="19">
        <f>VLOOKUP($C19, Barem!$L:$P,5,0)</f>
        <v>0.3</v>
      </c>
      <c r="M19" s="49"/>
      <c r="N19" s="83">
        <f>IF(D19&gt;21,VLOOKUP(D19,Barem!$R$1:$S$48,2,1),0)</f>
        <v>0</v>
      </c>
      <c r="O19" s="46">
        <f t="shared" si="1"/>
        <v>1.85</v>
      </c>
      <c r="P19" s="52">
        <v>43595</v>
      </c>
      <c r="Q19" s="18">
        <f t="shared" si="2"/>
        <v>1</v>
      </c>
      <c r="S19" s="76">
        <f t="shared" si="3"/>
        <v>0.16429840142095917</v>
      </c>
    </row>
    <row r="20" spans="1:19" x14ac:dyDescent="0.2">
      <c r="A20" s="23" t="s">
        <v>71</v>
      </c>
      <c r="B20" s="36" t="str">
        <f>VLOOKUP(A20,Participanti!A:B,2,0)</f>
        <v>M</v>
      </c>
      <c r="C20" s="24">
        <v>1</v>
      </c>
      <c r="D20" s="24">
        <v>23.63</v>
      </c>
      <c r="E20" s="25">
        <v>0.15251157407407409</v>
      </c>
      <c r="F20" s="26">
        <f t="shared" si="0"/>
        <v>6.4541504051660644E-3</v>
      </c>
      <c r="G20" s="18">
        <f>IF(B20="F",VLOOKUP(D20,Barem!$B$2:$C$11,2,1),VLOOKUP(D20,Barem!$B$12:$C$21,2,1))</f>
        <v>5</v>
      </c>
      <c r="H20" s="18">
        <f>IF(G20=0,0,IF(B20="F",VLOOKUP(F20,Barem!$G$2:$H$11,2,1),VLOOKUP(F20,Barem!$G$12:$H$21,2,1)))</f>
        <v>0</v>
      </c>
      <c r="I20" s="24">
        <v>2.5</v>
      </c>
      <c r="J20" s="19">
        <f>VLOOKUP($C20, Barem!$L:$N,3,0)</f>
        <v>0.5</v>
      </c>
      <c r="K20" s="19">
        <f>VLOOKUP($C20, Barem!$L:$O,4,0)</f>
        <v>0.2</v>
      </c>
      <c r="L20" s="19">
        <f>VLOOKUP($C20, Barem!$L:$P,5,0)</f>
        <v>0.3</v>
      </c>
      <c r="M20" s="49">
        <v>0.5</v>
      </c>
      <c r="N20" s="83">
        <f>IF(D20&gt;21,VLOOKUP(D20,Barem!$R$1:$S$48,2,1),0)</f>
        <v>0</v>
      </c>
      <c r="O20" s="46">
        <f t="shared" si="1"/>
        <v>3.75</v>
      </c>
      <c r="P20" s="52">
        <v>43596</v>
      </c>
      <c r="Q20" s="18">
        <f t="shared" si="2"/>
        <v>1</v>
      </c>
      <c r="S20" s="76">
        <f t="shared" si="3"/>
        <v>0.15869657215404148</v>
      </c>
    </row>
    <row r="21" spans="1:19" x14ac:dyDescent="0.2">
      <c r="A21" s="23" t="s">
        <v>58</v>
      </c>
      <c r="B21" s="36" t="str">
        <f>VLOOKUP(A21,Participanti!A:B,2,0)</f>
        <v>M</v>
      </c>
      <c r="C21" s="24">
        <v>1</v>
      </c>
      <c r="D21" s="24">
        <v>21.32</v>
      </c>
      <c r="E21" s="25">
        <v>8.9849537037037033E-2</v>
      </c>
      <c r="F21" s="26">
        <f t="shared" si="0"/>
        <v>4.214331005489542E-3</v>
      </c>
      <c r="G21" s="18">
        <f>IF(B21="F",VLOOKUP(D21,Barem!$B$2:$C$11,2,1),VLOOKUP(D21,Barem!$B$12:$C$21,2,1))</f>
        <v>5</v>
      </c>
      <c r="H21" s="18">
        <f>IF(G21=0,0,IF(B21="F",VLOOKUP(F21,Barem!$G$2:$H$11,2,1),VLOOKUP(F21,Barem!$G$12:$H$21,2,1)))</f>
        <v>1</v>
      </c>
      <c r="I21" s="24">
        <v>1</v>
      </c>
      <c r="J21" s="19">
        <f>VLOOKUP($C21, Barem!$L:$N,3,0)</f>
        <v>0.5</v>
      </c>
      <c r="K21" s="19">
        <f>VLOOKUP($C21, Barem!$L:$O,4,0)</f>
        <v>0.2</v>
      </c>
      <c r="L21" s="19">
        <f>VLOOKUP($C21, Barem!$L:$P,5,0)</f>
        <v>0.3</v>
      </c>
      <c r="M21" s="49"/>
      <c r="N21" s="83">
        <f>IF(D21&gt;21,VLOOKUP(D21,Barem!$R$1:$S$48,2,1),0)</f>
        <v>0</v>
      </c>
      <c r="O21" s="46">
        <f t="shared" si="1"/>
        <v>3</v>
      </c>
      <c r="P21" s="52">
        <v>43597</v>
      </c>
      <c r="Q21" s="18">
        <f t="shared" si="2"/>
        <v>1</v>
      </c>
      <c r="S21" s="76">
        <f t="shared" si="3"/>
        <v>0.14071294559099437</v>
      </c>
    </row>
    <row r="22" spans="1:19" x14ac:dyDescent="0.2">
      <c r="A22" s="23" t="s">
        <v>72</v>
      </c>
      <c r="B22" s="36" t="str">
        <f>VLOOKUP(A22,Participanti!A:B,2,0)</f>
        <v>F</v>
      </c>
      <c r="C22" s="24">
        <v>1</v>
      </c>
      <c r="D22" s="24">
        <v>21.49</v>
      </c>
      <c r="E22" s="25">
        <v>7.7337962962962969E-2</v>
      </c>
      <c r="F22" s="26">
        <f t="shared" si="0"/>
        <v>3.5987884114919953E-3</v>
      </c>
      <c r="G22" s="18">
        <f>IF(B22="F",VLOOKUP(D22,Barem!$B$2:$C$11,2,1),VLOOKUP(D22,Barem!$B$12:$C$21,2,1))</f>
        <v>5</v>
      </c>
      <c r="H22" s="18">
        <f>IF(G22=0,0,IF(B22="F",VLOOKUP(F22,Barem!$G$2:$H$11,2,1),VLOOKUP(F22,Barem!$G$12:$H$21,2,1)))</f>
        <v>3.5</v>
      </c>
      <c r="I22" s="24">
        <v>3.5</v>
      </c>
      <c r="J22" s="19">
        <f>VLOOKUP($C22, Barem!$L:$N,3,0)</f>
        <v>0.5</v>
      </c>
      <c r="K22" s="19">
        <f>VLOOKUP($C22, Barem!$L:$O,4,0)</f>
        <v>0.2</v>
      </c>
      <c r="L22" s="19">
        <f>VLOOKUP($C22, Barem!$L:$P,5,0)</f>
        <v>0.3</v>
      </c>
      <c r="M22" s="49"/>
      <c r="N22" s="83">
        <f>IF(D22&gt;21,VLOOKUP(D22,Barem!$R$1:$S$48,2,1),0)</f>
        <v>0</v>
      </c>
      <c r="O22" s="46">
        <f t="shared" si="1"/>
        <v>4.25</v>
      </c>
      <c r="P22" s="52">
        <v>43597</v>
      </c>
      <c r="Q22" s="18">
        <f t="shared" si="2"/>
        <v>1</v>
      </c>
      <c r="S22" s="76">
        <f t="shared" si="3"/>
        <v>0.19776640297812936</v>
      </c>
    </row>
    <row r="23" spans="1:19" x14ac:dyDescent="0.2">
      <c r="A23" s="23" t="s">
        <v>73</v>
      </c>
      <c r="B23" s="36" t="str">
        <f>VLOOKUP(A23,Participanti!A:B,2,0)</f>
        <v>M</v>
      </c>
      <c r="C23" s="24">
        <v>1</v>
      </c>
      <c r="D23" s="24">
        <v>21.1</v>
      </c>
      <c r="E23" s="25">
        <v>6.6678240740740746E-2</v>
      </c>
      <c r="F23" s="26">
        <f t="shared" si="0"/>
        <v>3.160106196243637E-3</v>
      </c>
      <c r="G23" s="18">
        <f>IF(B23="F",VLOOKUP(D23,Barem!$B$2:$C$11,2,1),VLOOKUP(D23,Barem!$B$12:$C$21,2,1))</f>
        <v>5</v>
      </c>
      <c r="H23" s="18">
        <f>IF(G23=0,0,IF(B23="F",VLOOKUP(F23,Barem!$G$2:$H$11,2,1),VLOOKUP(F23,Barem!$G$12:$H$21,2,1)))</f>
        <v>3.5</v>
      </c>
      <c r="I23" s="24">
        <v>3.5</v>
      </c>
      <c r="J23" s="19">
        <f>VLOOKUP($C23, Barem!$L:$N,3,0)</f>
        <v>0.5</v>
      </c>
      <c r="K23" s="19">
        <f>VLOOKUP($C23, Barem!$L:$O,4,0)</f>
        <v>0.2</v>
      </c>
      <c r="L23" s="19">
        <f>VLOOKUP($C23, Barem!$L:$P,5,0)</f>
        <v>0.3</v>
      </c>
      <c r="M23" s="49"/>
      <c r="N23" s="83">
        <f>IF(D23&gt;21,VLOOKUP(D23,Barem!$R$1:$S$48,2,1),0)</f>
        <v>0</v>
      </c>
      <c r="O23" s="46">
        <f t="shared" si="1"/>
        <v>4.25</v>
      </c>
      <c r="P23" s="52">
        <v>43597</v>
      </c>
      <c r="Q23" s="18">
        <f t="shared" si="2"/>
        <v>1</v>
      </c>
      <c r="S23" s="76">
        <f t="shared" si="3"/>
        <v>0.2014218009478673</v>
      </c>
    </row>
    <row r="24" spans="1:19" x14ac:dyDescent="0.2">
      <c r="A24" s="23" t="s">
        <v>74</v>
      </c>
      <c r="B24" s="36" t="str">
        <f>VLOOKUP(A24,Participanti!A:B,2,0)</f>
        <v>M</v>
      </c>
      <c r="C24" s="24">
        <v>1</v>
      </c>
      <c r="D24" s="24">
        <v>19.04</v>
      </c>
      <c r="E24" s="25">
        <v>0.11811342592592593</v>
      </c>
      <c r="F24" s="26">
        <f t="shared" si="0"/>
        <v>6.2034362356053535E-3</v>
      </c>
      <c r="G24" s="18">
        <f>IF(B24="F",VLOOKUP(D24,Barem!$B$2:$C$11,2,1),VLOOKUP(D24,Barem!$B$12:$C$21,2,1))</f>
        <v>4.5</v>
      </c>
      <c r="H24" s="18">
        <f>IF(G24=0,0,IF(B24="F",VLOOKUP(F24,Barem!$G$2:$H$11,2,1),VLOOKUP(F24,Barem!$G$12:$H$21,2,1)))</f>
        <v>0</v>
      </c>
      <c r="I24" s="24">
        <v>2.5</v>
      </c>
      <c r="J24" s="19">
        <f>VLOOKUP($C24, Barem!$L:$N,3,0)</f>
        <v>0.5</v>
      </c>
      <c r="K24" s="19">
        <f>VLOOKUP($C24, Barem!$L:$O,4,0)</f>
        <v>0.2</v>
      </c>
      <c r="L24" s="19">
        <f>VLOOKUP($C24, Barem!$L:$P,5,0)</f>
        <v>0.3</v>
      </c>
      <c r="M24" s="49">
        <v>1</v>
      </c>
      <c r="N24" s="83">
        <f>IF(D24&gt;21,VLOOKUP(D24,Barem!$R$1:$S$48,2,1),0)</f>
        <v>0</v>
      </c>
      <c r="O24" s="46">
        <f t="shared" si="1"/>
        <v>4</v>
      </c>
      <c r="P24" s="52">
        <v>43596</v>
      </c>
      <c r="Q24" s="18">
        <f t="shared" si="2"/>
        <v>1</v>
      </c>
      <c r="S24" s="76">
        <f t="shared" si="3"/>
        <v>0.21008403361344538</v>
      </c>
    </row>
    <row r="25" spans="1:19" x14ac:dyDescent="0.2">
      <c r="A25" s="23" t="s">
        <v>75</v>
      </c>
      <c r="B25" s="36" t="str">
        <f>VLOOKUP(A25,Participanti!A:B,2,0)</f>
        <v>M</v>
      </c>
      <c r="C25" s="24">
        <v>1</v>
      </c>
      <c r="D25" s="24">
        <v>11.97</v>
      </c>
      <c r="E25" s="25">
        <v>4.2858796296296298E-2</v>
      </c>
      <c r="F25" s="26">
        <f t="shared" si="0"/>
        <v>3.5805176521550791E-3</v>
      </c>
      <c r="G25" s="18">
        <f>IF(B25="F",VLOOKUP(D25,Barem!$B$2:$C$11,2,1),VLOOKUP(D25,Barem!$B$12:$C$21,2,1))</f>
        <v>2.5</v>
      </c>
      <c r="H25" s="18">
        <f>IF(G25=0,0,IF(B25="F",VLOOKUP(F25,Barem!$G$2:$H$11,2,1),VLOOKUP(F25,Barem!$G$12:$H$21,2,1)))</f>
        <v>2.5</v>
      </c>
      <c r="I25" s="24">
        <v>2</v>
      </c>
      <c r="J25" s="19">
        <f>VLOOKUP($C25, Barem!$L:$N,3,0)</f>
        <v>0.5</v>
      </c>
      <c r="K25" s="19">
        <f>VLOOKUP($C25, Barem!$L:$O,4,0)</f>
        <v>0.2</v>
      </c>
      <c r="L25" s="19">
        <f>VLOOKUP($C25, Barem!$L:$P,5,0)</f>
        <v>0.3</v>
      </c>
      <c r="M25" s="49"/>
      <c r="N25" s="83">
        <f>IF(D25&gt;21,VLOOKUP(D25,Barem!$R$1:$S$48,2,1),0)</f>
        <v>0</v>
      </c>
      <c r="O25" s="46">
        <f t="shared" si="1"/>
        <v>2.35</v>
      </c>
      <c r="P25" s="52">
        <v>43596</v>
      </c>
      <c r="Q25" s="18">
        <f t="shared" si="2"/>
        <v>1</v>
      </c>
      <c r="S25" s="76">
        <f t="shared" si="3"/>
        <v>0.19632414369256473</v>
      </c>
    </row>
    <row r="26" spans="1:19" x14ac:dyDescent="0.2">
      <c r="A26" s="23" t="s">
        <v>77</v>
      </c>
      <c r="B26" s="36" t="str">
        <f>VLOOKUP(A26,Participanti!A:B,2,0)</f>
        <v>M</v>
      </c>
      <c r="C26" s="24">
        <v>1</v>
      </c>
      <c r="D26" s="24">
        <v>12.73</v>
      </c>
      <c r="E26" s="25">
        <v>4.2546296296296297E-2</v>
      </c>
      <c r="F26" s="26">
        <f t="shared" si="0"/>
        <v>3.3422070931890258E-3</v>
      </c>
      <c r="G26" s="18">
        <f>IF(B26="F",VLOOKUP(D26,Barem!$B$2:$C$11,2,1),VLOOKUP(D26,Barem!$B$12:$C$21,2,1))</f>
        <v>3</v>
      </c>
      <c r="H26" s="18">
        <f>IF(G26=0,0,IF(B26="F",VLOOKUP(F26,Barem!$G$2:$H$11,2,1),VLOOKUP(F26,Barem!$G$12:$H$21,2,1)))</f>
        <v>3</v>
      </c>
      <c r="I26" s="24">
        <v>3</v>
      </c>
      <c r="J26" s="19">
        <f>VLOOKUP($C26, Barem!$L:$N,3,0)</f>
        <v>0.5</v>
      </c>
      <c r="K26" s="19">
        <f>VLOOKUP($C26, Barem!$L:$O,4,0)</f>
        <v>0.2</v>
      </c>
      <c r="L26" s="19">
        <f>VLOOKUP($C26, Barem!$L:$P,5,0)</f>
        <v>0.3</v>
      </c>
      <c r="M26" s="49"/>
      <c r="N26" s="83">
        <f>IF(D26&gt;21,VLOOKUP(D26,Barem!$R$1:$S$48,2,1),0)</f>
        <v>0</v>
      </c>
      <c r="O26" s="46">
        <f t="shared" si="1"/>
        <v>3</v>
      </c>
      <c r="P26" s="52">
        <v>43597</v>
      </c>
      <c r="Q26" s="18">
        <f t="shared" si="2"/>
        <v>1</v>
      </c>
      <c r="S26" s="76">
        <f t="shared" si="3"/>
        <v>0.2356637863315004</v>
      </c>
    </row>
    <row r="27" spans="1:19" x14ac:dyDescent="0.2">
      <c r="A27" s="23" t="s">
        <v>91</v>
      </c>
      <c r="B27" s="36" t="str">
        <f>VLOOKUP(A27,Participanti!A:B,2,0)</f>
        <v>M</v>
      </c>
      <c r="C27" s="24">
        <v>1</v>
      </c>
      <c r="D27" s="24">
        <v>10.09</v>
      </c>
      <c r="E27" s="25">
        <v>3.5439814814814813E-2</v>
      </c>
      <c r="F27" s="26">
        <f t="shared" si="0"/>
        <v>3.5123701501303087E-3</v>
      </c>
      <c r="G27" s="18">
        <f>IF(B27="F",VLOOKUP(D27,Barem!$B$2:$C$11,2,1),VLOOKUP(D27,Barem!$B$12:$C$21,2,1))</f>
        <v>2.5</v>
      </c>
      <c r="H27" s="18">
        <f>IF(G27=0,0,IF(B27="F",VLOOKUP(F27,Barem!$G$2:$H$11,2,1),VLOOKUP(F27,Barem!$G$12:$H$21,2,1)))</f>
        <v>2.5</v>
      </c>
      <c r="I27" s="24">
        <v>2</v>
      </c>
      <c r="J27" s="19">
        <f>VLOOKUP($C27, Barem!$L:$N,3,0)</f>
        <v>0.5</v>
      </c>
      <c r="K27" s="19">
        <f>VLOOKUP($C27, Barem!$L:$O,4,0)</f>
        <v>0.2</v>
      </c>
      <c r="L27" s="19">
        <f>VLOOKUP($C27, Barem!$L:$P,5,0)</f>
        <v>0.3</v>
      </c>
      <c r="M27" s="49"/>
      <c r="N27" s="83">
        <f>IF(D27&gt;21,VLOOKUP(D27,Barem!$R$1:$S$48,2,1),0)</f>
        <v>0</v>
      </c>
      <c r="O27" s="46">
        <f t="shared" si="1"/>
        <v>2.35</v>
      </c>
      <c r="P27" s="52">
        <v>43597</v>
      </c>
      <c r="Q27" s="18">
        <f t="shared" si="2"/>
        <v>1</v>
      </c>
      <c r="S27" s="76">
        <f t="shared" si="3"/>
        <v>0.23290386521308226</v>
      </c>
    </row>
    <row r="28" spans="1:19" x14ac:dyDescent="0.2">
      <c r="A28" s="23" t="s">
        <v>92</v>
      </c>
      <c r="B28" s="36" t="str">
        <f>VLOOKUP(A28,Participanti!A:B,2,0)</f>
        <v>M</v>
      </c>
      <c r="C28" s="24">
        <v>1</v>
      </c>
      <c r="D28" s="24">
        <v>21.61</v>
      </c>
      <c r="E28" s="25">
        <v>7.72337962962963E-2</v>
      </c>
      <c r="F28" s="26">
        <f t="shared" si="0"/>
        <v>3.5739840951548498E-3</v>
      </c>
      <c r="G28" s="18">
        <f>IF(B28="F",VLOOKUP(D28,Barem!$B$2:$C$11,2,1),VLOOKUP(D28,Barem!$B$12:$C$21,2,1))</f>
        <v>5</v>
      </c>
      <c r="H28" s="18">
        <f>IF(G28=0,0,IF(B28="F",VLOOKUP(F28,Barem!$G$2:$H$11,2,1),VLOOKUP(F28,Barem!$G$12:$H$21,2,1)))</f>
        <v>2.5</v>
      </c>
      <c r="I28" s="24">
        <v>4</v>
      </c>
      <c r="J28" s="19">
        <f>VLOOKUP($C28, Barem!$L:$N,3,0)</f>
        <v>0.5</v>
      </c>
      <c r="K28" s="19">
        <f>VLOOKUP($C28, Barem!$L:$O,4,0)</f>
        <v>0.2</v>
      </c>
      <c r="L28" s="19">
        <f>VLOOKUP($C28, Barem!$L:$P,5,0)</f>
        <v>0.3</v>
      </c>
      <c r="M28" s="49"/>
      <c r="N28" s="83">
        <f>IF(D28&gt;21,VLOOKUP(D28,Barem!$R$1:$S$48,2,1),0)</f>
        <v>0</v>
      </c>
      <c r="O28" s="46">
        <f t="shared" si="1"/>
        <v>4.2</v>
      </c>
      <c r="P28" s="52">
        <v>43597</v>
      </c>
      <c r="Q28" s="18">
        <f t="shared" si="2"/>
        <v>1</v>
      </c>
      <c r="S28" s="76">
        <f t="shared" si="3"/>
        <v>0.19435446552521982</v>
      </c>
    </row>
    <row r="29" spans="1:19" x14ac:dyDescent="0.2">
      <c r="A29" s="23" t="s">
        <v>231</v>
      </c>
      <c r="B29" s="36" t="str">
        <f>VLOOKUP(A29,Participanti!A:B,2,0)</f>
        <v>M</v>
      </c>
      <c r="C29" s="24">
        <v>1</v>
      </c>
      <c r="D29" s="24">
        <v>25.1</v>
      </c>
      <c r="E29" s="25">
        <v>0.19908564814814814</v>
      </c>
      <c r="F29" s="26">
        <f t="shared" si="0"/>
        <v>7.9316991294082918E-3</v>
      </c>
      <c r="G29" s="18">
        <f>IF(B29="F",VLOOKUP(D29,Barem!$B$2:$C$11,2,1),VLOOKUP(D29,Barem!$B$12:$C$21,2,1))</f>
        <v>5</v>
      </c>
      <c r="H29" s="18">
        <f>IF(G29=0,0,IF(B29="F",VLOOKUP(F29,Barem!$G$2:$H$11,2,1),VLOOKUP(F29,Barem!$G$12:$H$21,2,1)))</f>
        <v>0</v>
      </c>
      <c r="I29" s="24">
        <v>3</v>
      </c>
      <c r="J29" s="19">
        <f>VLOOKUP($C29, Barem!$L:$N,3,0)</f>
        <v>0.5</v>
      </c>
      <c r="K29" s="19">
        <f>VLOOKUP($C29, Barem!$L:$O,4,0)</f>
        <v>0.2</v>
      </c>
      <c r="L29" s="19">
        <f>VLOOKUP($C29, Barem!$L:$P,5,0)</f>
        <v>0.3</v>
      </c>
      <c r="M29" s="49">
        <v>1</v>
      </c>
      <c r="N29" s="83">
        <f>IF(D29&gt;21,VLOOKUP(D29,Barem!$R$1:$S$48,2,1),0)</f>
        <v>0</v>
      </c>
      <c r="O29" s="46">
        <f t="shared" si="1"/>
        <v>4.4000000000000004</v>
      </c>
      <c r="P29" s="52">
        <v>43596</v>
      </c>
      <c r="Q29" s="18">
        <f t="shared" si="2"/>
        <v>1</v>
      </c>
      <c r="S29" s="76">
        <f t="shared" si="3"/>
        <v>0.1752988047808765</v>
      </c>
    </row>
    <row r="30" spans="1:19" x14ac:dyDescent="0.2">
      <c r="A30" s="23" t="s">
        <v>93</v>
      </c>
      <c r="B30" s="36" t="str">
        <f>VLOOKUP(A30,Participanti!A:B,2,0)</f>
        <v>F</v>
      </c>
      <c r="C30" s="24">
        <v>1</v>
      </c>
      <c r="D30" s="24">
        <v>11.4</v>
      </c>
      <c r="E30" s="25">
        <v>7.3229166666666665E-2</v>
      </c>
      <c r="F30" s="26">
        <f t="shared" si="0"/>
        <v>6.4236111111111108E-3</v>
      </c>
      <c r="G30" s="18">
        <f>IF(B30="F",VLOOKUP(D30,Barem!$B$2:$C$11,2,1),VLOOKUP(D30,Barem!$B$12:$C$21,2,1))</f>
        <v>2.5</v>
      </c>
      <c r="H30" s="18">
        <f>IF(G30=0,0,IF(B30="F",VLOOKUP(F30,Barem!$G$2:$H$11,2,1),VLOOKUP(F30,Barem!$G$12:$H$21,2,1)))</f>
        <v>0</v>
      </c>
      <c r="I30" s="24">
        <v>2</v>
      </c>
      <c r="J30" s="19">
        <f>VLOOKUP($C30, Barem!$L:$N,3,0)</f>
        <v>0.5</v>
      </c>
      <c r="K30" s="19">
        <f>VLOOKUP($C30, Barem!$L:$O,4,0)</f>
        <v>0.2</v>
      </c>
      <c r="L30" s="19">
        <f>VLOOKUP($C30, Barem!$L:$P,5,0)</f>
        <v>0.3</v>
      </c>
      <c r="M30" s="49"/>
      <c r="N30" s="83">
        <f>IF(D30&gt;21,VLOOKUP(D30,Barem!$R$1:$S$48,2,1),0)</f>
        <v>0</v>
      </c>
      <c r="O30" s="46">
        <f t="shared" si="1"/>
        <v>1.85</v>
      </c>
      <c r="P30" s="52">
        <v>43595</v>
      </c>
      <c r="Q30" s="18">
        <f t="shared" si="2"/>
        <v>1</v>
      </c>
      <c r="S30" s="76">
        <f t="shared" si="3"/>
        <v>0.16228070175438597</v>
      </c>
    </row>
    <row r="31" spans="1:19" x14ac:dyDescent="0.2">
      <c r="A31" s="23" t="s">
        <v>97</v>
      </c>
      <c r="B31" s="36" t="str">
        <f>VLOOKUP(A31,Participanti!A:B,2,0)</f>
        <v>M</v>
      </c>
      <c r="C31" s="24">
        <v>1</v>
      </c>
      <c r="D31" s="24">
        <v>7.91</v>
      </c>
      <c r="E31" s="25">
        <v>2.2800925925925929E-2</v>
      </c>
      <c r="F31" s="26">
        <f t="shared" si="0"/>
        <v>2.8825443648452503E-3</v>
      </c>
      <c r="G31" s="18">
        <f>IF(B31="F",VLOOKUP(D31,Barem!$B$2:$C$11,2,1),VLOOKUP(D31,Barem!$B$12:$C$21,2,1))</f>
        <v>2</v>
      </c>
      <c r="H31" s="18">
        <f>IF(G31=0,0,IF(B31="F",VLOOKUP(F31,Barem!$G$2:$H$11,2,1),VLOOKUP(F31,Barem!$G$12:$H$21,2,1)))</f>
        <v>4.5</v>
      </c>
      <c r="I31" s="24">
        <v>4</v>
      </c>
      <c r="J31" s="19">
        <f>VLOOKUP($C31, Barem!$L:$N,3,0)</f>
        <v>0.5</v>
      </c>
      <c r="K31" s="19">
        <f>VLOOKUP($C31, Barem!$L:$O,4,0)</f>
        <v>0.2</v>
      </c>
      <c r="L31" s="19">
        <f>VLOOKUP($C31, Barem!$L:$P,5,0)</f>
        <v>0.3</v>
      </c>
      <c r="M31" s="49"/>
      <c r="N31" s="83">
        <f>IF(D31&gt;21,VLOOKUP(D31,Barem!$R$1:$S$48,2,1),0)</f>
        <v>0</v>
      </c>
      <c r="O31" s="46">
        <f t="shared" si="1"/>
        <v>3.0999999999999996</v>
      </c>
      <c r="P31" s="52">
        <v>43597</v>
      </c>
      <c r="Q31" s="18">
        <f t="shared" si="2"/>
        <v>1</v>
      </c>
      <c r="S31" s="76">
        <f t="shared" si="3"/>
        <v>0.39190897597977237</v>
      </c>
    </row>
    <row r="32" spans="1:19" x14ac:dyDescent="0.2">
      <c r="A32" s="23" t="s">
        <v>53</v>
      </c>
      <c r="B32" s="36" t="str">
        <f>VLOOKUP(A32,Participanti!A:B,2,0)</f>
        <v>F</v>
      </c>
      <c r="C32" s="24">
        <v>1</v>
      </c>
      <c r="D32" s="24">
        <v>21.15</v>
      </c>
      <c r="E32" s="25">
        <v>7.5972222222222219E-2</v>
      </c>
      <c r="F32" s="26">
        <f t="shared" si="0"/>
        <v>3.5920672445495143E-3</v>
      </c>
      <c r="G32" s="18">
        <f>IF(B32="F",VLOOKUP(D32,Barem!$B$2:$C$11,2,1),VLOOKUP(D32,Barem!$B$12:$C$21,2,1))</f>
        <v>5</v>
      </c>
      <c r="H32" s="18">
        <f>IF(G32=0,0,IF(B32="F",VLOOKUP(F32,Barem!$G$2:$H$11,2,1),VLOOKUP(F32,Barem!$G$12:$H$21,2,1)))</f>
        <v>3.5</v>
      </c>
      <c r="I32" s="24">
        <v>4.5</v>
      </c>
      <c r="J32" s="19">
        <f>VLOOKUP($C32, Barem!$L:$N,3,0)</f>
        <v>0.5</v>
      </c>
      <c r="K32" s="19">
        <f>VLOOKUP($C32, Barem!$L:$O,4,0)</f>
        <v>0.2</v>
      </c>
      <c r="L32" s="19">
        <f>VLOOKUP($C32, Barem!$L:$P,5,0)</f>
        <v>0.3</v>
      </c>
      <c r="M32" s="49"/>
      <c r="N32" s="83">
        <f>IF(D32&gt;21,VLOOKUP(D32,Barem!$R$1:$S$48,2,1),0)</f>
        <v>0</v>
      </c>
      <c r="O32" s="46">
        <f t="shared" si="1"/>
        <v>4.55</v>
      </c>
      <c r="P32" s="52">
        <v>43597</v>
      </c>
      <c r="Q32" s="18">
        <f t="shared" si="2"/>
        <v>1</v>
      </c>
      <c r="S32" s="76">
        <f t="shared" si="3"/>
        <v>0.21513002364066194</v>
      </c>
    </row>
    <row r="33" spans="1:19" x14ac:dyDescent="0.2">
      <c r="A33" s="23" t="s">
        <v>76</v>
      </c>
      <c r="B33" s="36" t="str">
        <f>VLOOKUP(A33,Participanti!A:B,2,0)</f>
        <v>F</v>
      </c>
      <c r="C33" s="24">
        <v>1</v>
      </c>
      <c r="D33" s="24">
        <v>10.97</v>
      </c>
      <c r="E33" s="25">
        <v>4.7349537037037037E-2</v>
      </c>
      <c r="F33" s="26">
        <f t="shared" si="0"/>
        <v>4.316275026165637E-3</v>
      </c>
      <c r="G33" s="18">
        <f>IF(B33="F",VLOOKUP(D33,Barem!$B$2:$C$11,2,1),VLOOKUP(D33,Barem!$B$12:$C$21,2,1))</f>
        <v>2.5</v>
      </c>
      <c r="H33" s="18">
        <f>IF(G33=0,0,IF(B33="F",VLOOKUP(F33,Barem!$G$2:$H$11,2,1),VLOOKUP(F33,Barem!$G$12:$H$21,2,1)))</f>
        <v>1.5</v>
      </c>
      <c r="I33" s="24">
        <v>2.5</v>
      </c>
      <c r="J33" s="19">
        <f>VLOOKUP($C33, Barem!$L:$N,3,0)</f>
        <v>0.5</v>
      </c>
      <c r="K33" s="19">
        <f>VLOOKUP($C33, Barem!$L:$O,4,0)</f>
        <v>0.2</v>
      </c>
      <c r="L33" s="19">
        <f>VLOOKUP($C33, Barem!$L:$P,5,0)</f>
        <v>0.3</v>
      </c>
      <c r="M33" s="49"/>
      <c r="N33" s="83">
        <f>IF(D33&gt;21,VLOOKUP(D33,Barem!$R$1:$S$48,2,1),0)</f>
        <v>0</v>
      </c>
      <c r="O33" s="46">
        <f t="shared" si="1"/>
        <v>2.2999999999999998</v>
      </c>
      <c r="P33" s="52">
        <v>43597</v>
      </c>
      <c r="Q33" s="18">
        <f t="shared" si="2"/>
        <v>1</v>
      </c>
      <c r="S33" s="76">
        <f t="shared" si="3"/>
        <v>0.20966271649954418</v>
      </c>
    </row>
    <row r="34" spans="1:19" x14ac:dyDescent="0.2">
      <c r="A34" s="23" t="s">
        <v>138</v>
      </c>
      <c r="B34" s="36" t="str">
        <f>VLOOKUP(A34,Participanti!A:B,2,0)</f>
        <v>M</v>
      </c>
      <c r="C34" s="24">
        <v>1</v>
      </c>
      <c r="D34" s="24">
        <v>12.33</v>
      </c>
      <c r="E34" s="25">
        <v>4.1990740740740745E-2</v>
      </c>
      <c r="F34" s="26">
        <f t="shared" si="0"/>
        <v>3.4055750803520476E-3</v>
      </c>
      <c r="G34" s="18">
        <f>IF(B34="F",VLOOKUP(D34,Barem!$B$2:$C$11,2,1),VLOOKUP(D34,Barem!$B$12:$C$21,2,1))</f>
        <v>3</v>
      </c>
      <c r="H34" s="18">
        <f>IF(G34=0,0,IF(B34="F",VLOOKUP(F34,Barem!$G$2:$H$11,2,1),VLOOKUP(F34,Barem!$G$12:$H$21,2,1)))</f>
        <v>3</v>
      </c>
      <c r="I34" s="24">
        <v>2</v>
      </c>
      <c r="J34" s="19">
        <f>VLOOKUP($C34, Barem!$L:$N,3,0)</f>
        <v>0.5</v>
      </c>
      <c r="K34" s="19">
        <f>VLOOKUP($C34, Barem!$L:$O,4,0)</f>
        <v>0.2</v>
      </c>
      <c r="L34" s="19">
        <f>VLOOKUP($C34, Barem!$L:$P,5,0)</f>
        <v>0.3</v>
      </c>
      <c r="M34" s="49"/>
      <c r="N34" s="83">
        <f>IF(D34&gt;21,VLOOKUP(D34,Barem!$R$1:$S$48,2,1),0)</f>
        <v>0</v>
      </c>
      <c r="O34" s="46">
        <f t="shared" si="1"/>
        <v>2.7</v>
      </c>
      <c r="P34" s="52">
        <v>43595</v>
      </c>
      <c r="Q34" s="18">
        <f t="shared" si="2"/>
        <v>1</v>
      </c>
      <c r="S34" s="76">
        <f t="shared" si="3"/>
        <v>0.21897810218978103</v>
      </c>
    </row>
    <row r="35" spans="1:19" x14ac:dyDescent="0.2">
      <c r="A35" s="23" t="s">
        <v>189</v>
      </c>
      <c r="B35" s="36" t="str">
        <f>VLOOKUP(A35,Participanti!A:B,2,0)</f>
        <v>M</v>
      </c>
      <c r="C35" s="24">
        <v>1</v>
      </c>
      <c r="D35" s="24">
        <v>21.38</v>
      </c>
      <c r="E35" s="25">
        <v>6.1655092592592588E-2</v>
      </c>
      <c r="F35" s="26">
        <f t="shared" si="0"/>
        <v>2.8837742091951633E-3</v>
      </c>
      <c r="G35" s="18">
        <f>IF(B35="F",VLOOKUP(D35,Barem!$B$2:$C$11,2,1),VLOOKUP(D35,Barem!$B$12:$C$21,2,1))</f>
        <v>5</v>
      </c>
      <c r="H35" s="18">
        <f>IF(G35=0,0,IF(B35="F",VLOOKUP(F35,Barem!$G$2:$H$11,2,1),VLOOKUP(F35,Barem!$G$12:$H$21,2,1)))</f>
        <v>4.5</v>
      </c>
      <c r="I35" s="24">
        <v>4.5</v>
      </c>
      <c r="J35" s="19">
        <f>VLOOKUP($C35, Barem!$L:$N,3,0)</f>
        <v>0.5</v>
      </c>
      <c r="K35" s="19">
        <f>VLOOKUP($C35, Barem!$L:$O,4,0)</f>
        <v>0.2</v>
      </c>
      <c r="L35" s="19">
        <f>VLOOKUP($C35, Barem!$L:$P,5,0)</f>
        <v>0.3</v>
      </c>
      <c r="M35" s="49"/>
      <c r="N35" s="83">
        <f>IF(D35&gt;21,VLOOKUP(D35,Barem!$R$1:$S$48,2,1),0)</f>
        <v>0</v>
      </c>
      <c r="O35" s="46">
        <f t="shared" si="1"/>
        <v>4.75</v>
      </c>
      <c r="P35" s="52">
        <v>43596</v>
      </c>
      <c r="Q35" s="18">
        <f t="shared" si="2"/>
        <v>1</v>
      </c>
      <c r="S35" s="76">
        <f t="shared" si="3"/>
        <v>0.22217025257249767</v>
      </c>
    </row>
    <row r="36" spans="1:19" x14ac:dyDescent="0.2">
      <c r="A36" s="23" t="s">
        <v>191</v>
      </c>
      <c r="B36" s="36" t="str">
        <f>VLOOKUP(A36,Participanti!A:B,2,0)</f>
        <v>M</v>
      </c>
      <c r="C36" s="24">
        <v>1</v>
      </c>
      <c r="D36" s="24">
        <v>20.71</v>
      </c>
      <c r="E36" s="25">
        <v>6.7986111111111108E-2</v>
      </c>
      <c r="F36" s="26">
        <f t="shared" si="0"/>
        <v>3.2827673158431245E-3</v>
      </c>
      <c r="G36" s="18">
        <f>IF(B36="F",VLOOKUP(D36,Barem!$B$2:$C$11,2,1),VLOOKUP(D36,Barem!$B$12:$C$21,2,1))</f>
        <v>4.5</v>
      </c>
      <c r="H36" s="18">
        <f>IF(G36=0,0,IF(B36="F",VLOOKUP(F36,Barem!$G$2:$H$11,2,1),VLOOKUP(F36,Barem!$G$12:$H$21,2,1)))</f>
        <v>3.5</v>
      </c>
      <c r="I36" s="24">
        <v>3.5</v>
      </c>
      <c r="J36" s="19">
        <f>VLOOKUP($C36, Barem!$L:$N,3,0)</f>
        <v>0.5</v>
      </c>
      <c r="K36" s="19">
        <f>VLOOKUP($C36, Barem!$L:$O,4,0)</f>
        <v>0.2</v>
      </c>
      <c r="L36" s="19">
        <f>VLOOKUP($C36, Barem!$L:$P,5,0)</f>
        <v>0.3</v>
      </c>
      <c r="M36" s="49"/>
      <c r="N36" s="83">
        <f>IF(D36&gt;21,VLOOKUP(D36,Barem!$R$1:$S$48,2,1),0)</f>
        <v>0</v>
      </c>
      <c r="O36" s="46">
        <f t="shared" si="1"/>
        <v>4</v>
      </c>
      <c r="P36" s="52">
        <v>43597</v>
      </c>
      <c r="Q36" s="18">
        <f t="shared" si="2"/>
        <v>1</v>
      </c>
      <c r="S36" s="76">
        <f t="shared" si="3"/>
        <v>0.1931434089811685</v>
      </c>
    </row>
    <row r="37" spans="1:19" x14ac:dyDescent="0.2">
      <c r="A37" s="23" t="s">
        <v>193</v>
      </c>
      <c r="B37" s="36" t="str">
        <f>VLOOKUP(A37,Participanti!A:B,2,0)</f>
        <v>M</v>
      </c>
      <c r="C37" s="24">
        <v>1</v>
      </c>
      <c r="D37" s="24">
        <v>23.64</v>
      </c>
      <c r="E37" s="25">
        <v>0.10401620370370369</v>
      </c>
      <c r="F37" s="26">
        <f t="shared" si="0"/>
        <v>4.4000086169079392E-3</v>
      </c>
      <c r="G37" s="18">
        <f>IF(B37="F",VLOOKUP(D37,Barem!$B$2:$C$11,2,1),VLOOKUP(D37,Barem!$B$12:$C$21,2,1))</f>
        <v>5</v>
      </c>
      <c r="H37" s="18">
        <f>IF(G37=0,0,IF(B37="F",VLOOKUP(F37,Barem!$G$2:$H$11,2,1),VLOOKUP(F37,Barem!$G$12:$H$21,2,1)))</f>
        <v>1</v>
      </c>
      <c r="I37" s="24">
        <v>4</v>
      </c>
      <c r="J37" s="19">
        <f>VLOOKUP($C37, Barem!$L:$N,3,0)</f>
        <v>0.5</v>
      </c>
      <c r="K37" s="19">
        <f>VLOOKUP($C37, Barem!$L:$O,4,0)</f>
        <v>0.2</v>
      </c>
      <c r="L37" s="19">
        <f>VLOOKUP($C37, Barem!$L:$P,5,0)</f>
        <v>0.3</v>
      </c>
      <c r="M37" s="49">
        <v>1</v>
      </c>
      <c r="N37" s="83">
        <f>IF(D37&gt;21,VLOOKUP(D37,Barem!$R$1:$S$48,2,1),0)</f>
        <v>0</v>
      </c>
      <c r="O37" s="46">
        <f t="shared" si="1"/>
        <v>4.9000000000000004</v>
      </c>
      <c r="P37" s="52">
        <v>43596</v>
      </c>
      <c r="Q37" s="18">
        <f t="shared" si="2"/>
        <v>1</v>
      </c>
      <c r="S37" s="76">
        <f t="shared" si="3"/>
        <v>0.20727580372250423</v>
      </c>
    </row>
    <row r="38" spans="1:19" x14ac:dyDescent="0.2">
      <c r="A38" s="23" t="s">
        <v>194</v>
      </c>
      <c r="B38" s="36" t="str">
        <f>VLOOKUP(A38,Participanti!A:B,2,0)</f>
        <v>F</v>
      </c>
      <c r="C38" s="24">
        <v>1</v>
      </c>
      <c r="D38" s="24">
        <v>19.03</v>
      </c>
      <c r="E38" s="25">
        <v>6.8125000000000005E-2</v>
      </c>
      <c r="F38" s="26">
        <f t="shared" si="0"/>
        <v>3.5798738833420917E-3</v>
      </c>
      <c r="G38" s="18">
        <f>IF(B38="F",VLOOKUP(D38,Barem!$B$2:$C$11,2,1),VLOOKUP(D38,Barem!$B$12:$C$21,2,1))</f>
        <v>4.5</v>
      </c>
      <c r="H38" s="18">
        <f>IF(G38=0,0,IF(B38="F",VLOOKUP(F38,Barem!$G$2:$H$11,2,1),VLOOKUP(F38,Barem!$G$12:$H$21,2,1)))</f>
        <v>3.5</v>
      </c>
      <c r="I38" s="24">
        <v>4</v>
      </c>
      <c r="J38" s="19">
        <f>VLOOKUP($C38, Barem!$L:$N,3,0)</f>
        <v>0.5</v>
      </c>
      <c r="K38" s="19">
        <f>VLOOKUP($C38, Barem!$L:$O,4,0)</f>
        <v>0.2</v>
      </c>
      <c r="L38" s="19">
        <f>VLOOKUP($C38, Barem!$L:$P,5,0)</f>
        <v>0.3</v>
      </c>
      <c r="M38" s="49"/>
      <c r="N38" s="83">
        <f>IF(D38&gt;21,VLOOKUP(D38,Barem!$R$1:$S$48,2,1),0)</f>
        <v>0</v>
      </c>
      <c r="O38" s="46">
        <f t="shared" si="1"/>
        <v>4.1500000000000004</v>
      </c>
      <c r="P38" s="52">
        <v>43597</v>
      </c>
      <c r="Q38" s="18">
        <f t="shared" si="2"/>
        <v>1</v>
      </c>
      <c r="S38" s="76">
        <f t="shared" si="3"/>
        <v>0.21807672096689437</v>
      </c>
    </row>
    <row r="39" spans="1:19" x14ac:dyDescent="0.2">
      <c r="A39" s="23" t="s">
        <v>195</v>
      </c>
      <c r="B39" s="36" t="str">
        <f>VLOOKUP(A39,Participanti!A:B,2,0)</f>
        <v>M</v>
      </c>
      <c r="C39" s="24">
        <v>1</v>
      </c>
      <c r="D39" s="24">
        <v>21.71</v>
      </c>
      <c r="E39" s="25">
        <v>6.7789351851851851E-2</v>
      </c>
      <c r="F39" s="26">
        <f t="shared" si="0"/>
        <v>3.1224943275841477E-3</v>
      </c>
      <c r="G39" s="18">
        <f>IF(B39="F",VLOOKUP(D39,Barem!$B$2:$C$11,2,1),VLOOKUP(D39,Barem!$B$12:$C$21,2,1))</f>
        <v>5</v>
      </c>
      <c r="H39" s="18">
        <f>IF(G39=0,0,IF(B39="F",VLOOKUP(F39,Barem!$G$2:$H$11,2,1),VLOOKUP(F39,Barem!$G$12:$H$21,2,1)))</f>
        <v>4</v>
      </c>
      <c r="I39" s="24">
        <v>3</v>
      </c>
      <c r="J39" s="19">
        <f>VLOOKUP($C39, Barem!$L:$N,3,0)</f>
        <v>0.5</v>
      </c>
      <c r="K39" s="19">
        <f>VLOOKUP($C39, Barem!$L:$O,4,0)</f>
        <v>0.2</v>
      </c>
      <c r="L39" s="19">
        <f>VLOOKUP($C39, Barem!$L:$P,5,0)</f>
        <v>0.3</v>
      </c>
      <c r="M39" s="49"/>
      <c r="N39" s="83">
        <f>IF(D39&gt;21,VLOOKUP(D39,Barem!$R$1:$S$48,2,1),0)</f>
        <v>0</v>
      </c>
      <c r="O39" s="46">
        <f t="shared" si="1"/>
        <v>4.1999999999999993</v>
      </c>
      <c r="P39" s="52">
        <v>43595</v>
      </c>
      <c r="Q39" s="18">
        <f t="shared" si="2"/>
        <v>1</v>
      </c>
      <c r="S39" s="76">
        <f t="shared" si="3"/>
        <v>0.19345923537540299</v>
      </c>
    </row>
    <row r="40" spans="1:19" x14ac:dyDescent="0.2">
      <c r="A40" s="23" t="s">
        <v>196</v>
      </c>
      <c r="B40" s="36" t="str">
        <f>VLOOKUP(A40,Participanti!A:B,2,0)</f>
        <v>M</v>
      </c>
      <c r="C40" s="24">
        <v>1</v>
      </c>
      <c r="D40" s="24">
        <v>21.1</v>
      </c>
      <c r="E40" s="25">
        <v>0.11604166666666667</v>
      </c>
      <c r="F40" s="26">
        <f t="shared" si="0"/>
        <v>5.4996050552922589E-3</v>
      </c>
      <c r="G40" s="18">
        <f>IF(B40="F",VLOOKUP(D40,Barem!$B$2:$C$11,2,1),VLOOKUP(D40,Barem!$B$12:$C$21,2,1))</f>
        <v>5</v>
      </c>
      <c r="H40" s="18">
        <f>IF(G40=0,0,IF(B40="F",VLOOKUP(F40,Barem!$G$2:$H$11,2,1),VLOOKUP(F40,Barem!$G$12:$H$21,2,1)))</f>
        <v>0</v>
      </c>
      <c r="I40" s="24">
        <v>5</v>
      </c>
      <c r="J40" s="19">
        <f>VLOOKUP($C40, Barem!$L:$N,3,0)</f>
        <v>0.5</v>
      </c>
      <c r="K40" s="19">
        <f>VLOOKUP($C40, Barem!$L:$O,4,0)</f>
        <v>0.2</v>
      </c>
      <c r="L40" s="19">
        <f>VLOOKUP($C40, Barem!$L:$P,5,0)</f>
        <v>0.3</v>
      </c>
      <c r="M40" s="49"/>
      <c r="N40" s="83">
        <f>IF(D40&gt;21,VLOOKUP(D40,Barem!$R$1:$S$48,2,1),0)</f>
        <v>0</v>
      </c>
      <c r="O40" s="46">
        <f t="shared" si="1"/>
        <v>4</v>
      </c>
      <c r="P40" s="52">
        <v>43597</v>
      </c>
      <c r="Q40" s="18">
        <f t="shared" si="2"/>
        <v>1</v>
      </c>
      <c r="S40" s="76">
        <f t="shared" si="3"/>
        <v>0.1895734597156398</v>
      </c>
    </row>
    <row r="41" spans="1:19" x14ac:dyDescent="0.2">
      <c r="A41" s="23" t="s">
        <v>198</v>
      </c>
      <c r="B41" s="36" t="str">
        <f>VLOOKUP(A41,Participanti!A:B,2,0)</f>
        <v>M</v>
      </c>
      <c r="C41" s="24">
        <v>1</v>
      </c>
      <c r="D41" s="24">
        <v>16.11</v>
      </c>
      <c r="E41" s="25">
        <v>5.4664351851851846E-2</v>
      </c>
      <c r="F41" s="26">
        <f t="shared" si="0"/>
        <v>3.3931937834793201E-3</v>
      </c>
      <c r="G41" s="18">
        <f>IF(B41="F",VLOOKUP(D41,Barem!$B$2:$C$11,2,1),VLOOKUP(D41,Barem!$B$12:$C$21,2,1))</f>
        <v>3.5</v>
      </c>
      <c r="H41" s="18">
        <f>IF(G41=0,0,IF(B41="F",VLOOKUP(F41,Barem!$G$2:$H$11,2,1),VLOOKUP(F41,Barem!$G$12:$H$21,2,1)))</f>
        <v>3</v>
      </c>
      <c r="I41" s="24">
        <v>2.5</v>
      </c>
      <c r="J41" s="19">
        <f>VLOOKUP($C41, Barem!$L:$N,3,0)</f>
        <v>0.5</v>
      </c>
      <c r="K41" s="19">
        <f>VLOOKUP($C41, Barem!$L:$O,4,0)</f>
        <v>0.2</v>
      </c>
      <c r="L41" s="19">
        <f>VLOOKUP($C41, Barem!$L:$P,5,0)</f>
        <v>0.3</v>
      </c>
      <c r="M41" s="49"/>
      <c r="N41" s="83">
        <f>IF(D41&gt;21,VLOOKUP(D41,Barem!$R$1:$S$48,2,1),0)</f>
        <v>0</v>
      </c>
      <c r="O41" s="46">
        <f t="shared" si="1"/>
        <v>3.1</v>
      </c>
      <c r="P41" s="52">
        <v>43591</v>
      </c>
      <c r="Q41" s="18">
        <f t="shared" si="2"/>
        <v>1</v>
      </c>
      <c r="S41" s="76">
        <f t="shared" si="3"/>
        <v>0.19242706393544384</v>
      </c>
    </row>
    <row r="42" spans="1:19" x14ac:dyDescent="0.2">
      <c r="A42" s="23" t="s">
        <v>200</v>
      </c>
      <c r="B42" s="36" t="str">
        <f>VLOOKUP(A42,Participanti!A:B,2,0)</f>
        <v>M</v>
      </c>
      <c r="C42" s="24">
        <v>1</v>
      </c>
      <c r="D42" s="24">
        <v>21.49</v>
      </c>
      <c r="E42" s="25">
        <v>7.4537037037037041E-2</v>
      </c>
      <c r="F42" s="26">
        <f t="shared" si="0"/>
        <v>3.4684521655205698E-3</v>
      </c>
      <c r="G42" s="18">
        <f>IF(B42="F",VLOOKUP(D42,Barem!$B$2:$C$11,2,1),VLOOKUP(D42,Barem!$B$12:$C$21,2,1))</f>
        <v>5</v>
      </c>
      <c r="H42" s="18">
        <f>IF(G42=0,0,IF(B42="F",VLOOKUP(F42,Barem!$G$2:$H$11,2,1),VLOOKUP(F42,Barem!$G$12:$H$21,2,1)))</f>
        <v>3</v>
      </c>
      <c r="I42" s="24">
        <v>1.5</v>
      </c>
      <c r="J42" s="19">
        <f>VLOOKUP($C42, Barem!$L:$N,3,0)</f>
        <v>0.5</v>
      </c>
      <c r="K42" s="19">
        <f>VLOOKUP($C42, Barem!$L:$O,4,0)</f>
        <v>0.2</v>
      </c>
      <c r="L42" s="19">
        <f>VLOOKUP($C42, Barem!$L:$P,5,0)</f>
        <v>0.3</v>
      </c>
      <c r="M42" s="49"/>
      <c r="N42" s="83">
        <f>IF(D42&gt;21,VLOOKUP(D42,Barem!$R$1:$S$48,2,1),0)</f>
        <v>0</v>
      </c>
      <c r="O42" s="46">
        <f t="shared" si="1"/>
        <v>3.55</v>
      </c>
      <c r="P42" s="52">
        <v>43597</v>
      </c>
      <c r="Q42" s="18">
        <f t="shared" si="2"/>
        <v>1</v>
      </c>
      <c r="S42" s="76">
        <f t="shared" si="3"/>
        <v>0.16519311307584925</v>
      </c>
    </row>
    <row r="43" spans="1:19" x14ac:dyDescent="0.2">
      <c r="A43" s="23" t="s">
        <v>203</v>
      </c>
      <c r="B43" s="36" t="str">
        <f>VLOOKUP(A43,Participanti!A:B,2,0)</f>
        <v>M</v>
      </c>
      <c r="C43" s="24">
        <v>1</v>
      </c>
      <c r="D43" s="24">
        <v>12.54</v>
      </c>
      <c r="E43" s="25">
        <v>5.3055555555555557E-2</v>
      </c>
      <c r="F43" s="26">
        <f t="shared" si="0"/>
        <v>4.2309055466950209E-3</v>
      </c>
      <c r="G43" s="18">
        <f>IF(B43="F",VLOOKUP(D43,Barem!$B$2:$C$11,2,1),VLOOKUP(D43,Barem!$B$12:$C$21,2,1))</f>
        <v>3</v>
      </c>
      <c r="H43" s="18">
        <f>IF(G43=0,0,IF(B43="F",VLOOKUP(F43,Barem!$G$2:$H$11,2,1),VLOOKUP(F43,Barem!$G$12:$H$21,2,1)))</f>
        <v>1</v>
      </c>
      <c r="I43" s="24">
        <v>2.5</v>
      </c>
      <c r="J43" s="19">
        <f>VLOOKUP($C43, Barem!$L:$N,3,0)</f>
        <v>0.5</v>
      </c>
      <c r="K43" s="19">
        <f>VLOOKUP($C43, Barem!$L:$O,4,0)</f>
        <v>0.2</v>
      </c>
      <c r="L43" s="19">
        <f>VLOOKUP($C43, Barem!$L:$P,5,0)</f>
        <v>0.3</v>
      </c>
      <c r="M43" s="49"/>
      <c r="N43" s="83">
        <f>IF(D43&gt;21,VLOOKUP(D43,Barem!$R$1:$S$48,2,1),0)</f>
        <v>0</v>
      </c>
      <c r="O43" s="46">
        <f t="shared" si="1"/>
        <v>2.4500000000000002</v>
      </c>
      <c r="P43" s="52">
        <v>43595</v>
      </c>
      <c r="Q43" s="18">
        <f t="shared" si="2"/>
        <v>1</v>
      </c>
      <c r="S43" s="76">
        <f t="shared" si="3"/>
        <v>0.19537480063795856</v>
      </c>
    </row>
    <row r="44" spans="1:19" x14ac:dyDescent="0.2">
      <c r="A44" s="23" t="s">
        <v>205</v>
      </c>
      <c r="B44" s="36" t="str">
        <f>VLOOKUP(A44,Participanti!A:B,2,0)</f>
        <v>F</v>
      </c>
      <c r="C44" s="24">
        <v>1</v>
      </c>
      <c r="D44" s="24">
        <v>10.5</v>
      </c>
      <c r="E44" s="25">
        <v>3.788194444444444E-2</v>
      </c>
      <c r="F44" s="26">
        <f t="shared" si="0"/>
        <v>3.6078042328042325E-3</v>
      </c>
      <c r="G44" s="18">
        <f>IF(B44="F",VLOOKUP(D44,Barem!$B$2:$C$11,2,1),VLOOKUP(D44,Barem!$B$12:$C$21,2,1))</f>
        <v>2.5</v>
      </c>
      <c r="H44" s="18">
        <f>IF(G44=0,0,IF(B44="F",VLOOKUP(F44,Barem!$G$2:$H$11,2,1),VLOOKUP(F44,Barem!$G$12:$H$21,2,1)))</f>
        <v>3.5</v>
      </c>
      <c r="I44" s="24">
        <v>2.5</v>
      </c>
      <c r="J44" s="19">
        <f>VLOOKUP($C44, Barem!$L:$N,3,0)</f>
        <v>0.5</v>
      </c>
      <c r="K44" s="19">
        <f>VLOOKUP($C44, Barem!$L:$O,4,0)</f>
        <v>0.2</v>
      </c>
      <c r="L44" s="19">
        <f>VLOOKUP($C44, Barem!$L:$P,5,0)</f>
        <v>0.3</v>
      </c>
      <c r="M44" s="49"/>
      <c r="N44" s="83">
        <f>IF(D44&gt;21,VLOOKUP(D44,Barem!$R$1:$S$48,2,1),0)</f>
        <v>0</v>
      </c>
      <c r="O44" s="46">
        <f t="shared" si="1"/>
        <v>2.7</v>
      </c>
      <c r="P44" s="52">
        <v>43597</v>
      </c>
      <c r="Q44" s="18">
        <f t="shared" si="2"/>
        <v>1</v>
      </c>
      <c r="S44" s="76">
        <f t="shared" si="3"/>
        <v>0.25714285714285717</v>
      </c>
    </row>
    <row r="45" spans="1:19" x14ac:dyDescent="0.2">
      <c r="A45" s="23" t="s">
        <v>207</v>
      </c>
      <c r="B45" s="36" t="str">
        <f>VLOOKUP(A45,Participanti!A:B,2,0)</f>
        <v>F</v>
      </c>
      <c r="C45" s="24">
        <v>1</v>
      </c>
      <c r="D45" s="24">
        <v>10.06</v>
      </c>
      <c r="E45" s="25">
        <v>3.664351851851852E-2</v>
      </c>
      <c r="F45" s="26">
        <f t="shared" si="0"/>
        <v>3.6424968706280834E-3</v>
      </c>
      <c r="G45" s="18">
        <f>IF(B45="F",VLOOKUP(D45,Barem!$B$2:$C$11,2,1),VLOOKUP(D45,Barem!$B$12:$C$21,2,1))</f>
        <v>2.5</v>
      </c>
      <c r="H45" s="18">
        <f>IF(G45=0,0,IF(B45="F",VLOOKUP(F45,Barem!$G$2:$H$11,2,1),VLOOKUP(F45,Barem!$G$12:$H$21,2,1)))</f>
        <v>3.5</v>
      </c>
      <c r="I45" s="24">
        <v>3</v>
      </c>
      <c r="J45" s="19">
        <f>VLOOKUP($C45, Barem!$L:$N,3,0)</f>
        <v>0.5</v>
      </c>
      <c r="K45" s="19">
        <f>VLOOKUP($C45, Barem!$L:$O,4,0)</f>
        <v>0.2</v>
      </c>
      <c r="L45" s="19">
        <f>VLOOKUP($C45, Barem!$L:$P,5,0)</f>
        <v>0.3</v>
      </c>
      <c r="M45" s="49"/>
      <c r="N45" s="83">
        <f>IF(D45&gt;21,VLOOKUP(D45,Barem!$R$1:$S$48,2,1),0)</f>
        <v>0</v>
      </c>
      <c r="O45" s="46">
        <f t="shared" si="1"/>
        <v>2.85</v>
      </c>
      <c r="P45" s="52">
        <v>43597</v>
      </c>
      <c r="Q45" s="18">
        <f t="shared" si="2"/>
        <v>1</v>
      </c>
      <c r="S45" s="76">
        <f t="shared" si="3"/>
        <v>0.28330019880715707</v>
      </c>
    </row>
    <row r="46" spans="1:19" x14ac:dyDescent="0.2">
      <c r="A46" s="23" t="s">
        <v>2</v>
      </c>
      <c r="B46" s="36" t="str">
        <f>VLOOKUP(A46,Participanti!A:B,2,0)</f>
        <v>M</v>
      </c>
      <c r="C46" s="24">
        <v>1</v>
      </c>
      <c r="D46" s="24">
        <v>21.33</v>
      </c>
      <c r="E46" s="25">
        <v>5.4629629629629632E-2</v>
      </c>
      <c r="F46" s="26">
        <f t="shared" si="0"/>
        <v>2.5611640707749479E-3</v>
      </c>
      <c r="G46" s="18">
        <f>IF(B46="F",VLOOKUP(D46,Barem!$B$2:$C$11,2,1),VLOOKUP(D46,Barem!$B$12:$C$21,2,1))</f>
        <v>5</v>
      </c>
      <c r="H46" s="18">
        <f>IF(G46=0,0,IF(B46="F",VLOOKUP(F46,Barem!$G$2:$H$11,2,1),VLOOKUP(F46,Barem!$G$12:$H$21,2,1)))</f>
        <v>5</v>
      </c>
      <c r="I46" s="24">
        <v>4</v>
      </c>
      <c r="J46" s="19">
        <f>VLOOKUP($C46, Barem!$L:$N,3,0)</f>
        <v>0.5</v>
      </c>
      <c r="K46" s="19">
        <f>VLOOKUP($C46, Barem!$L:$O,4,0)</f>
        <v>0.2</v>
      </c>
      <c r="L46" s="19">
        <f>VLOOKUP($C46, Barem!$L:$P,5,0)</f>
        <v>0.3</v>
      </c>
      <c r="M46" s="49"/>
      <c r="N46" s="83">
        <f>IF(D46&gt;21,VLOOKUP(D46,Barem!$R$1:$S$48,2,1),0)</f>
        <v>0</v>
      </c>
      <c r="O46" s="46">
        <f t="shared" si="1"/>
        <v>4.7</v>
      </c>
      <c r="P46" s="52">
        <v>43597</v>
      </c>
      <c r="Q46" s="18">
        <f t="shared" si="2"/>
        <v>1</v>
      </c>
      <c r="S46" s="76">
        <f t="shared" si="3"/>
        <v>0.22034692920768872</v>
      </c>
    </row>
    <row r="47" spans="1:19" x14ac:dyDescent="0.2">
      <c r="A47" s="23" t="s">
        <v>223</v>
      </c>
      <c r="B47" s="36" t="str">
        <f>VLOOKUP(A47,Participanti!A:B,2,0)</f>
        <v>M</v>
      </c>
      <c r="C47" s="24">
        <v>1</v>
      </c>
      <c r="D47" s="24">
        <v>16.18</v>
      </c>
      <c r="E47" s="25">
        <v>5.6192129629629634E-2</v>
      </c>
      <c r="F47" s="26">
        <f t="shared" si="0"/>
        <v>3.4729375543652431E-3</v>
      </c>
      <c r="G47" s="18">
        <f>IF(B47="F",VLOOKUP(D47,Barem!$B$2:$C$11,2,1),VLOOKUP(D47,Barem!$B$12:$C$21,2,1))</f>
        <v>3.5</v>
      </c>
      <c r="H47" s="18">
        <f>IF(G47=0,0,IF(B47="F",VLOOKUP(F47,Barem!$G$2:$H$11,2,1),VLOOKUP(F47,Barem!$G$12:$H$21,2,1)))</f>
        <v>3</v>
      </c>
      <c r="I47" s="24">
        <v>2</v>
      </c>
      <c r="J47" s="19">
        <f>VLOOKUP($C47, Barem!$L:$N,3,0)</f>
        <v>0.5</v>
      </c>
      <c r="K47" s="19">
        <f>VLOOKUP($C47, Barem!$L:$O,4,0)</f>
        <v>0.2</v>
      </c>
      <c r="L47" s="19">
        <f>VLOOKUP($C47, Barem!$L:$P,5,0)</f>
        <v>0.3</v>
      </c>
      <c r="M47" s="49"/>
      <c r="N47" s="83">
        <f>IF(D47&gt;21,VLOOKUP(D47,Barem!$R$1:$S$48,2,1),0)</f>
        <v>0</v>
      </c>
      <c r="O47" s="46">
        <f t="shared" si="1"/>
        <v>2.95</v>
      </c>
      <c r="P47" s="52">
        <v>43596</v>
      </c>
      <c r="Q47" s="18">
        <f t="shared" si="2"/>
        <v>1</v>
      </c>
      <c r="S47" s="76">
        <f t="shared" si="3"/>
        <v>0.1823238566131026</v>
      </c>
    </row>
    <row r="48" spans="1:19" x14ac:dyDescent="0.2">
      <c r="A48" s="23" t="s">
        <v>235</v>
      </c>
      <c r="B48" s="36" t="str">
        <f>VLOOKUP(A48,Participanti!A:B,2,0)</f>
        <v>M</v>
      </c>
      <c r="C48" s="24">
        <v>2</v>
      </c>
      <c r="D48" s="24">
        <v>21.24</v>
      </c>
      <c r="E48" s="25">
        <v>8.5277777777777786E-2</v>
      </c>
      <c r="F48" s="26">
        <f t="shared" si="0"/>
        <v>4.014961288972589E-3</v>
      </c>
      <c r="G48" s="18">
        <f>IF(B48="F",VLOOKUP(D48,Barem!$B$2:$C$11,2,1),VLOOKUP(D48,Barem!$B$12:$C$21,2,1))</f>
        <v>5</v>
      </c>
      <c r="H48" s="18">
        <f>IF(G48=0,0,IF(B48="F",VLOOKUP(F48,Barem!$G$2:$H$11,2,1),VLOOKUP(F48,Barem!$G$12:$H$21,2,1)))</f>
        <v>1.5</v>
      </c>
      <c r="I48" s="24">
        <v>1.5</v>
      </c>
      <c r="J48" s="19">
        <f>VLOOKUP($C48, Barem!$L:$N,3,0)</f>
        <v>0.2</v>
      </c>
      <c r="K48" s="19">
        <f>VLOOKUP($C48, Barem!$L:$O,4,0)</f>
        <v>0.5</v>
      </c>
      <c r="L48" s="19">
        <f>VLOOKUP($C48, Barem!$L:$P,5,0)</f>
        <v>0.3</v>
      </c>
      <c r="M48" s="49"/>
      <c r="N48" s="83">
        <f>IF(D48&gt;21,VLOOKUP(D48,Barem!$R$1:$S$48,2,1),0)</f>
        <v>0</v>
      </c>
      <c r="O48" s="46">
        <f t="shared" si="1"/>
        <v>2.2000000000000002</v>
      </c>
      <c r="P48" s="52">
        <v>43603</v>
      </c>
      <c r="Q48" s="18">
        <f t="shared" si="2"/>
        <v>1</v>
      </c>
      <c r="R48" s="61"/>
      <c r="S48" s="76">
        <f t="shared" si="3"/>
        <v>0.10357815442561207</v>
      </c>
    </row>
    <row r="49" spans="1:19" x14ac:dyDescent="0.2">
      <c r="A49" s="23" t="s">
        <v>276</v>
      </c>
      <c r="B49" s="36" t="str">
        <f>VLOOKUP(A49,Participanti!A:B,2,0)</f>
        <v>M</v>
      </c>
      <c r="C49" s="24">
        <v>2</v>
      </c>
      <c r="D49" s="24">
        <v>13.33</v>
      </c>
      <c r="E49" s="25">
        <v>4.2013888888888885E-2</v>
      </c>
      <c r="F49" s="26">
        <f t="shared" si="0"/>
        <v>3.1518296240726847E-3</v>
      </c>
      <c r="G49" s="18">
        <f>IF(B49="F",VLOOKUP(D49,Barem!$B$2:$C$11,2,1),VLOOKUP(D49,Barem!$B$12:$C$21,2,1))</f>
        <v>3</v>
      </c>
      <c r="H49" s="18">
        <f>IF(G49=0,0,IF(B49="F",VLOOKUP(F49,Barem!$G$2:$H$11,2,1),VLOOKUP(F49,Barem!$G$12:$H$21,2,1)))</f>
        <v>3.5</v>
      </c>
      <c r="I49" s="24">
        <v>2</v>
      </c>
      <c r="J49" s="19">
        <f>VLOOKUP($C49, Barem!$L:$N,3,0)</f>
        <v>0.2</v>
      </c>
      <c r="K49" s="19">
        <f>VLOOKUP($C49, Barem!$L:$O,4,0)</f>
        <v>0.5</v>
      </c>
      <c r="L49" s="19">
        <f>VLOOKUP($C49, Barem!$L:$P,5,0)</f>
        <v>0.3</v>
      </c>
      <c r="M49" s="49"/>
      <c r="N49" s="83">
        <f>IF(D49&gt;21,VLOOKUP(D49,Barem!$R$1:$S$48,2,1),0)</f>
        <v>0</v>
      </c>
      <c r="O49" s="46">
        <f t="shared" si="1"/>
        <v>2.95</v>
      </c>
      <c r="P49" s="52">
        <v>43604</v>
      </c>
      <c r="Q49" s="18">
        <f t="shared" si="2"/>
        <v>1</v>
      </c>
      <c r="S49" s="76">
        <f t="shared" si="3"/>
        <v>0.2213053263315829</v>
      </c>
    </row>
    <row r="50" spans="1:19" x14ac:dyDescent="0.2">
      <c r="A50" s="23" t="s">
        <v>54</v>
      </c>
      <c r="B50" s="36" t="str">
        <f>VLOOKUP(A50,Participanti!A:B,2,0)</f>
        <v>M</v>
      </c>
      <c r="C50" s="24">
        <v>2</v>
      </c>
      <c r="D50" s="24">
        <v>15.04</v>
      </c>
      <c r="E50" s="25">
        <v>5.3692129629629631E-2</v>
      </c>
      <c r="F50" s="26">
        <f t="shared" si="0"/>
        <v>3.5699554275019705E-3</v>
      </c>
      <c r="G50" s="18">
        <f>IF(B50="F",VLOOKUP(D50,Barem!$B$2:$C$11,2,1),VLOOKUP(D50,Barem!$B$12:$C$21,2,1))</f>
        <v>3.5</v>
      </c>
      <c r="H50" s="18">
        <f>IF(G50=0,0,IF(B50="F",VLOOKUP(F50,Barem!$G$2:$H$11,2,1),VLOOKUP(F50,Barem!$G$12:$H$21,2,1)))</f>
        <v>2.5</v>
      </c>
      <c r="I50" s="24">
        <v>3</v>
      </c>
      <c r="J50" s="19">
        <f>VLOOKUP($C50, Barem!$L:$N,3,0)</f>
        <v>0.2</v>
      </c>
      <c r="K50" s="19">
        <f>VLOOKUP($C50, Barem!$L:$O,4,0)</f>
        <v>0.5</v>
      </c>
      <c r="L50" s="19">
        <f>VLOOKUP($C50, Barem!$L:$P,5,0)</f>
        <v>0.3</v>
      </c>
      <c r="M50" s="49"/>
      <c r="N50" s="83">
        <f>IF(D50&gt;21,VLOOKUP(D50,Barem!$R$1:$S$48,2,1),0)</f>
        <v>0</v>
      </c>
      <c r="O50" s="46">
        <f t="shared" si="1"/>
        <v>2.85</v>
      </c>
      <c r="P50" s="52">
        <v>43604</v>
      </c>
      <c r="Q50" s="18">
        <f t="shared" si="2"/>
        <v>1</v>
      </c>
      <c r="S50" s="76">
        <f t="shared" si="3"/>
        <v>0.18949468085106386</v>
      </c>
    </row>
    <row r="51" spans="1:19" x14ac:dyDescent="0.2">
      <c r="A51" s="23" t="s">
        <v>55</v>
      </c>
      <c r="B51" s="36" t="str">
        <f>VLOOKUP(A51,Participanti!A:B,2,0)</f>
        <v>F</v>
      </c>
      <c r="C51" s="24">
        <v>2</v>
      </c>
      <c r="D51" s="24">
        <v>7.5</v>
      </c>
      <c r="E51" s="25">
        <v>3.0451388888888889E-2</v>
      </c>
      <c r="F51" s="26">
        <f t="shared" si="0"/>
        <v>4.0601851851851849E-3</v>
      </c>
      <c r="G51" s="18">
        <f>IF(B51="F",VLOOKUP(D51,Barem!$B$2:$C$11,2,1),VLOOKUP(D51,Barem!$B$12:$C$21,2,1))</f>
        <v>2</v>
      </c>
      <c r="H51" s="18">
        <f>IF(G51=0,0,IF(B51="F",VLOOKUP(F51,Barem!$G$2:$H$11,2,1),VLOOKUP(F51,Barem!$G$12:$H$21,2,1)))</f>
        <v>2</v>
      </c>
      <c r="I51" s="24">
        <v>1.5</v>
      </c>
      <c r="J51" s="19">
        <f>VLOOKUP($C51, Barem!$L:$N,3,0)</f>
        <v>0.2</v>
      </c>
      <c r="K51" s="19">
        <f>VLOOKUP($C51, Barem!$L:$O,4,0)</f>
        <v>0.5</v>
      </c>
      <c r="L51" s="19">
        <f>VLOOKUP($C51, Barem!$L:$P,5,0)</f>
        <v>0.3</v>
      </c>
      <c r="M51" s="49"/>
      <c r="N51" s="83">
        <f>IF(D51&gt;21,VLOOKUP(D51,Barem!$R$1:$S$48,2,1),0)</f>
        <v>0</v>
      </c>
      <c r="O51" s="46">
        <f t="shared" si="1"/>
        <v>1.8499999999999999</v>
      </c>
      <c r="P51" s="52">
        <v>43602</v>
      </c>
      <c r="Q51" s="18">
        <f t="shared" si="2"/>
        <v>1</v>
      </c>
      <c r="S51" s="76">
        <f t="shared" si="3"/>
        <v>0.24666666666666665</v>
      </c>
    </row>
    <row r="52" spans="1:19" x14ac:dyDescent="0.2">
      <c r="A52" s="23" t="s">
        <v>56</v>
      </c>
      <c r="B52" s="36" t="str">
        <f>VLOOKUP(A52,Participanti!A:B,2,0)</f>
        <v>F</v>
      </c>
      <c r="C52" s="24">
        <v>2</v>
      </c>
      <c r="D52" s="24">
        <v>23.16</v>
      </c>
      <c r="E52" s="25">
        <v>0.11574074074074074</v>
      </c>
      <c r="F52" s="26">
        <f t="shared" si="0"/>
        <v>4.9974413100492545E-3</v>
      </c>
      <c r="G52" s="18">
        <f>IF(B52="F",VLOOKUP(D52,Barem!$B$2:$C$11,2,1),VLOOKUP(D52,Barem!$B$12:$C$21,2,1))</f>
        <v>5</v>
      </c>
      <c r="H52" s="18">
        <f>IF(G52=0,0,IF(B52="F",VLOOKUP(F52,Barem!$G$2:$H$11,2,1),VLOOKUP(F52,Barem!$G$12:$H$21,2,1)))</f>
        <v>1</v>
      </c>
      <c r="I52" s="24">
        <v>4.5</v>
      </c>
      <c r="J52" s="19">
        <f>VLOOKUP($C52, Barem!$L:$N,3,0)</f>
        <v>0.2</v>
      </c>
      <c r="K52" s="19">
        <f>VLOOKUP($C52, Barem!$L:$O,4,0)</f>
        <v>0.5</v>
      </c>
      <c r="L52" s="19">
        <f>VLOOKUP($C52, Barem!$L:$P,5,0)</f>
        <v>0.3</v>
      </c>
      <c r="M52" s="49">
        <v>0.5</v>
      </c>
      <c r="N52" s="83">
        <f>IF(D52&gt;21,VLOOKUP(D52,Barem!$R$1:$S$48,2,1),0)</f>
        <v>0</v>
      </c>
      <c r="O52" s="46">
        <f t="shared" si="1"/>
        <v>3.3499999999999996</v>
      </c>
      <c r="P52" s="52">
        <v>43603</v>
      </c>
      <c r="Q52" s="18">
        <f t="shared" si="2"/>
        <v>1</v>
      </c>
      <c r="S52" s="76">
        <f t="shared" si="3"/>
        <v>0.14464594127806563</v>
      </c>
    </row>
    <row r="53" spans="1:19" x14ac:dyDescent="0.2">
      <c r="A53" s="23" t="s">
        <v>8</v>
      </c>
      <c r="B53" s="36" t="str">
        <f>VLOOKUP(A53,Participanti!A:B,2,0)</f>
        <v>M</v>
      </c>
      <c r="C53" s="24">
        <v>2</v>
      </c>
      <c r="D53" s="24">
        <v>21.24</v>
      </c>
      <c r="E53" s="25">
        <v>7.6180555555555557E-2</v>
      </c>
      <c r="F53" s="26">
        <f t="shared" si="0"/>
        <v>3.5866551579828419E-3</v>
      </c>
      <c r="G53" s="18">
        <f>IF(B53="F",VLOOKUP(D53,Barem!$B$2:$C$11,2,1),VLOOKUP(D53,Barem!$B$12:$C$21,2,1))</f>
        <v>5</v>
      </c>
      <c r="H53" s="18">
        <f>IF(G53=0,0,IF(B53="F",VLOOKUP(F53,Barem!$G$2:$H$11,2,1),VLOOKUP(F53,Barem!$G$12:$H$21,2,1)))</f>
        <v>2.5</v>
      </c>
      <c r="I53" s="24">
        <v>3.5</v>
      </c>
      <c r="J53" s="19">
        <f>VLOOKUP($C53, Barem!$L:$N,3,0)</f>
        <v>0.2</v>
      </c>
      <c r="K53" s="19">
        <f>VLOOKUP($C53, Barem!$L:$O,4,0)</f>
        <v>0.5</v>
      </c>
      <c r="L53" s="19">
        <f>VLOOKUP($C53, Barem!$L:$P,5,0)</f>
        <v>0.3</v>
      </c>
      <c r="M53" s="49"/>
      <c r="N53" s="83">
        <f>IF(D53&gt;21,VLOOKUP(D53,Barem!$R$1:$S$48,2,1),0)</f>
        <v>0</v>
      </c>
      <c r="O53" s="46">
        <f t="shared" si="1"/>
        <v>3.3</v>
      </c>
      <c r="P53" s="52">
        <v>43604</v>
      </c>
      <c r="Q53" s="18">
        <f t="shared" si="2"/>
        <v>1</v>
      </c>
      <c r="S53" s="76">
        <f t="shared" si="3"/>
        <v>0.15536723163841809</v>
      </c>
    </row>
    <row r="54" spans="1:19" x14ac:dyDescent="0.2">
      <c r="A54" s="23" t="s">
        <v>57</v>
      </c>
      <c r="B54" s="36" t="str">
        <f>VLOOKUP(A54,Participanti!A:B,2,0)</f>
        <v>M</v>
      </c>
      <c r="C54" s="24">
        <v>2</v>
      </c>
      <c r="D54" s="24">
        <v>16</v>
      </c>
      <c r="E54" s="25">
        <v>4.9803240740740738E-2</v>
      </c>
      <c r="F54" s="26">
        <f t="shared" si="0"/>
        <v>3.1127025462962961E-3</v>
      </c>
      <c r="G54" s="18">
        <f>IF(B54="F",VLOOKUP(D54,Barem!$B$2:$C$11,2,1),VLOOKUP(D54,Barem!$B$12:$C$21,2,1))</f>
        <v>3.5</v>
      </c>
      <c r="H54" s="18">
        <f>IF(G54=0,0,IF(B54="F",VLOOKUP(F54,Barem!$G$2:$H$11,2,1),VLOOKUP(F54,Barem!$G$12:$H$21,2,1)))</f>
        <v>4</v>
      </c>
      <c r="I54" s="24">
        <v>2</v>
      </c>
      <c r="J54" s="19">
        <f>VLOOKUP($C54, Barem!$L:$N,3,0)</f>
        <v>0.2</v>
      </c>
      <c r="K54" s="19">
        <f>VLOOKUP($C54, Barem!$L:$O,4,0)</f>
        <v>0.5</v>
      </c>
      <c r="L54" s="19">
        <f>VLOOKUP($C54, Barem!$L:$P,5,0)</f>
        <v>0.3</v>
      </c>
      <c r="M54" s="49"/>
      <c r="N54" s="83">
        <f>IF(D54&gt;21,VLOOKUP(D54,Barem!$R$1:$S$48,2,1),0)</f>
        <v>0</v>
      </c>
      <c r="O54" s="46">
        <f t="shared" si="1"/>
        <v>3.3000000000000003</v>
      </c>
      <c r="P54" s="52">
        <v>43604</v>
      </c>
      <c r="Q54" s="18">
        <f t="shared" si="2"/>
        <v>1</v>
      </c>
      <c r="S54" s="76">
        <f t="shared" si="3"/>
        <v>0.20625000000000002</v>
      </c>
    </row>
    <row r="55" spans="1:19" x14ac:dyDescent="0.2">
      <c r="A55" s="23" t="s">
        <v>59</v>
      </c>
      <c r="B55" s="36" t="str">
        <f>VLOOKUP(A55,Participanti!A:B,2,0)</f>
        <v>M</v>
      </c>
      <c r="C55" s="24">
        <v>2</v>
      </c>
      <c r="D55" s="24">
        <v>12.48</v>
      </c>
      <c r="E55" s="25">
        <v>4.4664351851851851E-2</v>
      </c>
      <c r="F55" s="26">
        <f t="shared" si="0"/>
        <v>3.5788743471035136E-3</v>
      </c>
      <c r="G55" s="18">
        <f>IF(B55="F",VLOOKUP(D55,Barem!$B$2:$C$11,2,1),VLOOKUP(D55,Barem!$B$12:$C$21,2,1))</f>
        <v>3</v>
      </c>
      <c r="H55" s="18">
        <f>IF(G55=0,0,IF(B55="F",VLOOKUP(F55,Barem!$G$2:$H$11,2,1),VLOOKUP(F55,Barem!$G$12:$H$21,2,1)))</f>
        <v>2.5</v>
      </c>
      <c r="I55" s="24">
        <v>3</v>
      </c>
      <c r="J55" s="19">
        <f>VLOOKUP($C55, Barem!$L:$N,3,0)</f>
        <v>0.2</v>
      </c>
      <c r="K55" s="19">
        <f>VLOOKUP($C55, Barem!$L:$O,4,0)</f>
        <v>0.5</v>
      </c>
      <c r="L55" s="19">
        <f>VLOOKUP($C55, Barem!$L:$P,5,0)</f>
        <v>0.3</v>
      </c>
      <c r="M55" s="49"/>
      <c r="N55" s="83">
        <f>IF(D55&gt;21,VLOOKUP(D55,Barem!$R$1:$S$48,2,1),0)</f>
        <v>0</v>
      </c>
      <c r="O55" s="46">
        <f t="shared" si="1"/>
        <v>2.75</v>
      </c>
      <c r="P55" s="52">
        <v>43600</v>
      </c>
      <c r="Q55" s="18">
        <f t="shared" si="2"/>
        <v>1</v>
      </c>
      <c r="S55" s="76">
        <f t="shared" si="3"/>
        <v>0.2203525641025641</v>
      </c>
    </row>
    <row r="56" spans="1:19" x14ac:dyDescent="0.2">
      <c r="A56" s="23" t="s">
        <v>60</v>
      </c>
      <c r="B56" s="36" t="str">
        <f>VLOOKUP(A56,Participanti!A:B,2,0)</f>
        <v>F</v>
      </c>
      <c r="C56" s="24">
        <v>2</v>
      </c>
      <c r="D56" s="24">
        <v>5</v>
      </c>
      <c r="E56" s="25">
        <v>2.165509259259259E-2</v>
      </c>
      <c r="F56" s="26">
        <f t="shared" si="0"/>
        <v>4.3310185185185179E-3</v>
      </c>
      <c r="G56" s="18">
        <f>IF(B56="F",VLOOKUP(D56,Barem!$B$2:$C$11,2,1),VLOOKUP(D56,Barem!$B$12:$C$21,2,1))</f>
        <v>1.5</v>
      </c>
      <c r="H56" s="18">
        <f>IF(G56=0,0,IF(B56="F",VLOOKUP(F56,Barem!$G$2:$H$11,2,1),VLOOKUP(F56,Barem!$G$12:$H$21,2,1)))</f>
        <v>1.5</v>
      </c>
      <c r="I56" s="24">
        <v>2.5</v>
      </c>
      <c r="J56" s="19">
        <f>VLOOKUP($C56, Barem!$L:$N,3,0)</f>
        <v>0.2</v>
      </c>
      <c r="K56" s="19">
        <f>VLOOKUP($C56, Barem!$L:$O,4,0)</f>
        <v>0.5</v>
      </c>
      <c r="L56" s="19">
        <f>VLOOKUP($C56, Barem!$L:$P,5,0)</f>
        <v>0.3</v>
      </c>
      <c r="M56" s="49"/>
      <c r="N56" s="83">
        <f>IF(D56&gt;21,VLOOKUP(D56,Barem!$R$1:$S$48,2,1),0)</f>
        <v>0</v>
      </c>
      <c r="O56" s="46">
        <f t="shared" si="1"/>
        <v>1.8</v>
      </c>
      <c r="P56" s="52">
        <v>43604</v>
      </c>
      <c r="Q56" s="18">
        <f t="shared" si="2"/>
        <v>1</v>
      </c>
      <c r="S56" s="76">
        <f t="shared" si="3"/>
        <v>0.36</v>
      </c>
    </row>
    <row r="57" spans="1:19" x14ac:dyDescent="0.2">
      <c r="A57" s="23" t="s">
        <v>61</v>
      </c>
      <c r="B57" s="36" t="str">
        <f>VLOOKUP(A57,Participanti!A:B,2,0)</f>
        <v>M</v>
      </c>
      <c r="C57" s="24">
        <v>2</v>
      </c>
      <c r="D57" s="24">
        <v>51.07</v>
      </c>
      <c r="E57" s="25">
        <v>0.39756944444444442</v>
      </c>
      <c r="F57" s="26">
        <f t="shared" si="0"/>
        <v>7.7847942910601996E-3</v>
      </c>
      <c r="G57" s="18">
        <f>IF(B57="F",VLOOKUP(D57,Barem!$B$2:$C$11,2,1),VLOOKUP(D57,Barem!$B$12:$C$21,2,1))</f>
        <v>5</v>
      </c>
      <c r="H57" s="18">
        <f>IF(G57=0,0,IF(B57="F",VLOOKUP(F57,Barem!$G$2:$H$11,2,1),VLOOKUP(F57,Barem!$G$12:$H$21,2,1)))</f>
        <v>0</v>
      </c>
      <c r="I57" s="24">
        <v>5</v>
      </c>
      <c r="J57" s="19">
        <f>VLOOKUP($C57, Barem!$L:$N,3,0)</f>
        <v>0.2</v>
      </c>
      <c r="K57" s="19">
        <f>VLOOKUP($C57, Barem!$L:$O,4,0)</f>
        <v>0.5</v>
      </c>
      <c r="L57" s="19">
        <f>VLOOKUP($C57, Barem!$L:$P,5,0)</f>
        <v>0.3</v>
      </c>
      <c r="M57" s="49">
        <v>1.5</v>
      </c>
      <c r="N57" s="83">
        <f>IF(D57&gt;21,VLOOKUP(D57,Barem!$R$1:$S$48,2,1),0)</f>
        <v>0.6</v>
      </c>
      <c r="O57" s="46">
        <f t="shared" si="1"/>
        <v>4.5999999999999996</v>
      </c>
      <c r="P57" s="52">
        <v>43603</v>
      </c>
      <c r="Q57" s="18">
        <f t="shared" si="2"/>
        <v>1</v>
      </c>
      <c r="S57" s="76">
        <f t="shared" si="3"/>
        <v>9.0072449579009201E-2</v>
      </c>
    </row>
    <row r="58" spans="1:19" x14ac:dyDescent="0.2">
      <c r="A58" s="23" t="s">
        <v>62</v>
      </c>
      <c r="B58" s="36" t="str">
        <f>VLOOKUP(A58,Participanti!A:B,2,0)</f>
        <v>M</v>
      </c>
      <c r="C58" s="24">
        <v>2</v>
      </c>
      <c r="D58" s="24">
        <v>10.02</v>
      </c>
      <c r="E58" s="25">
        <v>3.4826388888888886E-2</v>
      </c>
      <c r="F58" s="26">
        <f t="shared" si="0"/>
        <v>3.4756875138611666E-3</v>
      </c>
      <c r="G58" s="18">
        <f>IF(B58="F",VLOOKUP(D58,Barem!$B$2:$C$11,2,1),VLOOKUP(D58,Barem!$B$12:$C$21,2,1))</f>
        <v>2.5</v>
      </c>
      <c r="H58" s="18">
        <f>IF(G58=0,0,IF(B58="F",VLOOKUP(F58,Barem!$G$2:$H$11,2,1),VLOOKUP(F58,Barem!$G$12:$H$21,2,1)))</f>
        <v>3</v>
      </c>
      <c r="I58" s="24">
        <v>3.5</v>
      </c>
      <c r="J58" s="19">
        <f>VLOOKUP($C58, Barem!$L:$N,3,0)</f>
        <v>0.2</v>
      </c>
      <c r="K58" s="19">
        <f>VLOOKUP($C58, Barem!$L:$O,4,0)</f>
        <v>0.5</v>
      </c>
      <c r="L58" s="19">
        <f>VLOOKUP($C58, Barem!$L:$P,5,0)</f>
        <v>0.3</v>
      </c>
      <c r="M58" s="49"/>
      <c r="N58" s="83">
        <f>IF(D58&gt;21,VLOOKUP(D58,Barem!$R$1:$S$48,2,1),0)</f>
        <v>0</v>
      </c>
      <c r="O58" s="46">
        <f t="shared" si="1"/>
        <v>3.05</v>
      </c>
      <c r="P58" s="52">
        <v>43604</v>
      </c>
      <c r="Q58" s="18">
        <f t="shared" si="2"/>
        <v>1</v>
      </c>
      <c r="S58" s="76">
        <f t="shared" si="3"/>
        <v>0.30439121756487025</v>
      </c>
    </row>
    <row r="59" spans="1:19" x14ac:dyDescent="0.2">
      <c r="A59" s="23" t="s">
        <v>63</v>
      </c>
      <c r="B59" s="36" t="str">
        <f>VLOOKUP(A59,Participanti!A:B,2,0)</f>
        <v>M</v>
      </c>
      <c r="C59" s="24">
        <v>2</v>
      </c>
      <c r="D59" s="24">
        <v>10.29</v>
      </c>
      <c r="E59" s="25">
        <v>2.8912037037037038E-2</v>
      </c>
      <c r="F59" s="26">
        <f t="shared" si="0"/>
        <v>2.8097217723068064E-3</v>
      </c>
      <c r="G59" s="18">
        <f>IF(B59="F",VLOOKUP(D59,Barem!$B$2:$C$11,2,1),VLOOKUP(D59,Barem!$B$12:$C$21,2,1))</f>
        <v>2.5</v>
      </c>
      <c r="H59" s="18">
        <f>IF(G59=0,0,IF(B59="F",VLOOKUP(F59,Barem!$G$2:$H$11,2,1),VLOOKUP(F59,Barem!$G$12:$H$21,2,1)))</f>
        <v>4.5</v>
      </c>
      <c r="I59" s="24">
        <v>3.5</v>
      </c>
      <c r="J59" s="19">
        <f>VLOOKUP($C59, Barem!$L:$N,3,0)</f>
        <v>0.2</v>
      </c>
      <c r="K59" s="19">
        <f>VLOOKUP($C59, Barem!$L:$O,4,0)</f>
        <v>0.5</v>
      </c>
      <c r="L59" s="19">
        <f>VLOOKUP($C59, Barem!$L:$P,5,0)</f>
        <v>0.3</v>
      </c>
      <c r="M59" s="49"/>
      <c r="N59" s="83">
        <f>IF(D59&gt;21,VLOOKUP(D59,Barem!$R$1:$S$48,2,1),0)</f>
        <v>0</v>
      </c>
      <c r="O59" s="46">
        <f t="shared" si="1"/>
        <v>3.8</v>
      </c>
      <c r="P59" s="52">
        <v>43602</v>
      </c>
      <c r="Q59" s="18">
        <f t="shared" si="2"/>
        <v>1</v>
      </c>
      <c r="S59" s="76">
        <f t="shared" si="3"/>
        <v>0.36929057337220605</v>
      </c>
    </row>
    <row r="60" spans="1:19" x14ac:dyDescent="0.2">
      <c r="A60" s="23" t="s">
        <v>64</v>
      </c>
      <c r="B60" s="36" t="str">
        <f>VLOOKUP(A60,Participanti!A:B,2,0)</f>
        <v>F</v>
      </c>
      <c r="C60" s="24">
        <v>2</v>
      </c>
      <c r="D60" s="24">
        <v>6.01</v>
      </c>
      <c r="E60" s="25">
        <v>2.3935185185185184E-2</v>
      </c>
      <c r="F60" s="26">
        <f t="shared" si="0"/>
        <v>3.9825599309792322E-3</v>
      </c>
      <c r="G60" s="18">
        <f>IF(B60="F",VLOOKUP(D60,Barem!$B$2:$C$11,2,1),VLOOKUP(D60,Barem!$B$12:$C$21,2,1))</f>
        <v>1.5</v>
      </c>
      <c r="H60" s="18">
        <f>IF(G60=0,0,IF(B60="F",VLOOKUP(F60,Barem!$G$2:$H$11,2,1),VLOOKUP(F60,Barem!$G$12:$H$21,2,1)))</f>
        <v>2.5</v>
      </c>
      <c r="I60" s="24">
        <v>2.5</v>
      </c>
      <c r="J60" s="19">
        <f>VLOOKUP($C60, Barem!$L:$N,3,0)</f>
        <v>0.2</v>
      </c>
      <c r="K60" s="19">
        <f>VLOOKUP($C60, Barem!$L:$O,4,0)</f>
        <v>0.5</v>
      </c>
      <c r="L60" s="19">
        <f>VLOOKUP($C60, Barem!$L:$P,5,0)</f>
        <v>0.3</v>
      </c>
      <c r="M60" s="49"/>
      <c r="N60" s="83">
        <f>IF(D60&gt;21,VLOOKUP(D60,Barem!$R$1:$S$48,2,1),0)</f>
        <v>0</v>
      </c>
      <c r="O60" s="46">
        <f t="shared" si="1"/>
        <v>2.2999999999999998</v>
      </c>
      <c r="P60" s="52">
        <v>43603</v>
      </c>
      <c r="Q60" s="18">
        <f t="shared" si="2"/>
        <v>1</v>
      </c>
      <c r="S60" s="76">
        <f t="shared" si="3"/>
        <v>0.38269550748752079</v>
      </c>
    </row>
    <row r="61" spans="1:19" x14ac:dyDescent="0.2">
      <c r="A61" s="23" t="s">
        <v>65</v>
      </c>
      <c r="B61" s="36" t="str">
        <f>VLOOKUP(A61,Participanti!A:B,2,0)</f>
        <v>M</v>
      </c>
      <c r="C61" s="24">
        <v>2</v>
      </c>
      <c r="D61" s="24">
        <v>32.01</v>
      </c>
      <c r="E61" s="25">
        <v>0.13445601851851852</v>
      </c>
      <c r="F61" s="26">
        <f t="shared" si="0"/>
        <v>4.200437941846877E-3</v>
      </c>
      <c r="G61" s="18">
        <f>IF(B61="F",VLOOKUP(D61,Barem!$B$2:$C$11,2,1),VLOOKUP(D61,Barem!$B$12:$C$21,2,1))</f>
        <v>5</v>
      </c>
      <c r="H61" s="18">
        <f>IF(G61=0,0,IF(B61="F",VLOOKUP(F61,Barem!$G$2:$H$11,2,1),VLOOKUP(F61,Barem!$G$12:$H$21,2,1)))</f>
        <v>1</v>
      </c>
      <c r="I61" s="24">
        <v>4</v>
      </c>
      <c r="J61" s="19">
        <f>VLOOKUP($C61, Barem!$L:$N,3,0)</f>
        <v>0.2</v>
      </c>
      <c r="K61" s="19">
        <f>VLOOKUP($C61, Barem!$L:$O,4,0)</f>
        <v>0.5</v>
      </c>
      <c r="L61" s="19">
        <f>VLOOKUP($C61, Barem!$L:$P,5,0)</f>
        <v>0.3</v>
      </c>
      <c r="M61" s="49"/>
      <c r="N61" s="83">
        <f>IF(D61&gt;21,VLOOKUP(D61,Barem!$R$1:$S$48,2,1),0)</f>
        <v>0.2</v>
      </c>
      <c r="O61" s="46">
        <f t="shared" si="1"/>
        <v>2.9000000000000004</v>
      </c>
      <c r="P61" s="52">
        <v>43604</v>
      </c>
      <c r="Q61" s="18">
        <f t="shared" si="2"/>
        <v>1</v>
      </c>
      <c r="S61" s="76">
        <f t="shared" si="3"/>
        <v>9.0596688534832881E-2</v>
      </c>
    </row>
    <row r="62" spans="1:19" x14ac:dyDescent="0.2">
      <c r="A62" s="23" t="s">
        <v>66</v>
      </c>
      <c r="B62" s="36" t="str">
        <f>VLOOKUP(A62,Participanti!A:B,2,0)</f>
        <v>M</v>
      </c>
      <c r="C62" s="24">
        <v>2</v>
      </c>
      <c r="D62" s="24">
        <v>10.01</v>
      </c>
      <c r="E62" s="25">
        <v>3.5069444444444445E-2</v>
      </c>
      <c r="F62" s="26">
        <f t="shared" si="0"/>
        <v>3.5034410034410035E-3</v>
      </c>
      <c r="G62" s="18">
        <f>IF(B62="F",VLOOKUP(D62,Barem!$B$2:$C$11,2,1),VLOOKUP(D62,Barem!$B$12:$C$21,2,1))</f>
        <v>2.5</v>
      </c>
      <c r="H62" s="18">
        <f>IF(G62=0,0,IF(B62="F",VLOOKUP(F62,Barem!$G$2:$H$11,2,1),VLOOKUP(F62,Barem!$G$12:$H$21,2,1)))</f>
        <v>2.5</v>
      </c>
      <c r="I62" s="24">
        <v>2</v>
      </c>
      <c r="J62" s="19">
        <f>VLOOKUP($C62, Barem!$L:$N,3,0)</f>
        <v>0.2</v>
      </c>
      <c r="K62" s="19">
        <f>VLOOKUP($C62, Barem!$L:$O,4,0)</f>
        <v>0.5</v>
      </c>
      <c r="L62" s="19">
        <f>VLOOKUP($C62, Barem!$L:$P,5,0)</f>
        <v>0.3</v>
      </c>
      <c r="M62" s="49"/>
      <c r="N62" s="83">
        <f>IF(D62&gt;21,VLOOKUP(D62,Barem!$R$1:$S$48,2,1),0)</f>
        <v>0</v>
      </c>
      <c r="O62" s="46">
        <f t="shared" si="1"/>
        <v>2.35</v>
      </c>
      <c r="P62" s="52">
        <v>43602</v>
      </c>
      <c r="Q62" s="18">
        <f t="shared" si="2"/>
        <v>1</v>
      </c>
      <c r="S62" s="76">
        <f t="shared" si="3"/>
        <v>0.23476523476523478</v>
      </c>
    </row>
    <row r="63" spans="1:19" x14ac:dyDescent="0.2">
      <c r="A63" s="23" t="s">
        <v>67</v>
      </c>
      <c r="B63" s="36" t="str">
        <f>VLOOKUP(A63,Participanti!A:B,2,0)</f>
        <v>M</v>
      </c>
      <c r="C63" s="24">
        <v>2</v>
      </c>
      <c r="D63" s="24"/>
      <c r="E63" s="25"/>
      <c r="F63" s="26" t="e">
        <f t="shared" si="0"/>
        <v>#DIV/0!</v>
      </c>
      <c r="G63" s="18">
        <f>IF(B63="F",VLOOKUP(D63,Barem!$B$2:$C$11,2,1),VLOOKUP(D63,Barem!$B$12:$C$21,2,1))</f>
        <v>0</v>
      </c>
      <c r="H63" s="18">
        <f>IF(G63=0,0,IF(B63="F",VLOOKUP(F63,Barem!$G$2:$H$11,2,1),VLOOKUP(F63,Barem!$G$12:$H$21,2,1)))</f>
        <v>0</v>
      </c>
      <c r="I63" s="24"/>
      <c r="J63" s="19">
        <f>VLOOKUP($C63, Barem!$L:$N,3,0)</f>
        <v>0.2</v>
      </c>
      <c r="K63" s="19">
        <f>VLOOKUP($C63, Barem!$L:$O,4,0)</f>
        <v>0.5</v>
      </c>
      <c r="L63" s="19">
        <f>VLOOKUP($C63, Barem!$L:$P,5,0)</f>
        <v>0.3</v>
      </c>
      <c r="M63" s="49"/>
      <c r="N63" s="83">
        <f>IF(D63&gt;21,VLOOKUP(D63,Barem!$R$1:$S$48,2,1),0)</f>
        <v>0</v>
      </c>
      <c r="O63" s="46">
        <f t="shared" si="1"/>
        <v>0</v>
      </c>
      <c r="P63" s="52"/>
      <c r="Q63" s="18">
        <f t="shared" si="2"/>
        <v>1</v>
      </c>
      <c r="S63" s="76" t="e">
        <f t="shared" si="3"/>
        <v>#DIV/0!</v>
      </c>
    </row>
    <row r="64" spans="1:19" x14ac:dyDescent="0.2">
      <c r="A64" s="23" t="s">
        <v>68</v>
      </c>
      <c r="B64" s="36" t="str">
        <f>VLOOKUP(A64,Participanti!A:B,2,0)</f>
        <v>M</v>
      </c>
      <c r="C64" s="24">
        <v>2</v>
      </c>
      <c r="D64" s="24"/>
      <c r="E64" s="25"/>
      <c r="F64" s="26" t="e">
        <f t="shared" si="0"/>
        <v>#DIV/0!</v>
      </c>
      <c r="G64" s="18">
        <f>IF(B64="F",VLOOKUP(D64,Barem!$B$2:$C$11,2,1),VLOOKUP(D64,Barem!$B$12:$C$21,2,1))</f>
        <v>0</v>
      </c>
      <c r="H64" s="18">
        <f>IF(G64=0,0,IF(B64="F",VLOOKUP(F64,Barem!$G$2:$H$11,2,1),VLOOKUP(F64,Barem!$G$12:$H$21,2,1)))</f>
        <v>0</v>
      </c>
      <c r="I64" s="24"/>
      <c r="J64" s="19">
        <f>VLOOKUP($C64, Barem!$L:$N,3,0)</f>
        <v>0.2</v>
      </c>
      <c r="K64" s="19">
        <f>VLOOKUP($C64, Barem!$L:$O,4,0)</f>
        <v>0.5</v>
      </c>
      <c r="L64" s="19">
        <f>VLOOKUP($C64, Barem!$L:$P,5,0)</f>
        <v>0.3</v>
      </c>
      <c r="M64" s="49"/>
      <c r="N64" s="83">
        <f>IF(D64&gt;21,VLOOKUP(D64,Barem!$R$1:$S$48,2,1),0)</f>
        <v>0</v>
      </c>
      <c r="O64" s="46">
        <f t="shared" si="1"/>
        <v>0</v>
      </c>
      <c r="P64" s="52"/>
      <c r="Q64" s="18">
        <f t="shared" si="2"/>
        <v>1</v>
      </c>
      <c r="S64" s="76" t="e">
        <f t="shared" si="3"/>
        <v>#DIV/0!</v>
      </c>
    </row>
    <row r="65" spans="1:19" x14ac:dyDescent="0.2">
      <c r="A65" s="23" t="s">
        <v>69</v>
      </c>
      <c r="B65" s="36" t="str">
        <f>VLOOKUP(A65,Participanti!A:B,2,0)</f>
        <v>M</v>
      </c>
      <c r="C65" s="24">
        <v>2</v>
      </c>
      <c r="D65" s="24">
        <v>7.72</v>
      </c>
      <c r="E65" s="25">
        <v>2.6111111111111113E-2</v>
      </c>
      <c r="F65" s="26">
        <f t="shared" si="0"/>
        <v>3.382268278641336E-3</v>
      </c>
      <c r="G65" s="18">
        <f>IF(B65="F",VLOOKUP(D65,Barem!$B$2:$C$11,2,1),VLOOKUP(D65,Barem!$B$12:$C$21,2,1))</f>
        <v>2</v>
      </c>
      <c r="H65" s="18">
        <f>IF(G65=0,0,IF(B65="F",VLOOKUP(F65,Barem!$G$2:$H$11,2,1),VLOOKUP(F65,Barem!$G$12:$H$21,2,1)))</f>
        <v>3</v>
      </c>
      <c r="I65" s="24">
        <v>4</v>
      </c>
      <c r="J65" s="19">
        <f>VLOOKUP($C65, Barem!$L:$N,3,0)</f>
        <v>0.2</v>
      </c>
      <c r="K65" s="19">
        <f>VLOOKUP($C65, Barem!$L:$O,4,0)</f>
        <v>0.5</v>
      </c>
      <c r="L65" s="19">
        <f>VLOOKUP($C65, Barem!$L:$P,5,0)</f>
        <v>0.3</v>
      </c>
      <c r="M65" s="49"/>
      <c r="N65" s="83">
        <f>IF(D65&gt;21,VLOOKUP(D65,Barem!$R$1:$S$48,2,1),0)</f>
        <v>0</v>
      </c>
      <c r="O65" s="46">
        <f t="shared" si="1"/>
        <v>3.0999999999999996</v>
      </c>
      <c r="P65" s="52">
        <v>43604</v>
      </c>
      <c r="Q65" s="18">
        <f t="shared" si="2"/>
        <v>1</v>
      </c>
      <c r="S65" s="76">
        <f t="shared" si="3"/>
        <v>0.4015544041450777</v>
      </c>
    </row>
    <row r="66" spans="1:19" x14ac:dyDescent="0.2">
      <c r="A66" s="23" t="s">
        <v>70</v>
      </c>
      <c r="B66" s="36" t="str">
        <f>VLOOKUP(A66,Participanti!A:B,2,0)</f>
        <v>M</v>
      </c>
      <c r="C66" s="24">
        <v>2</v>
      </c>
      <c r="D66" s="24">
        <v>17.059999999999999</v>
      </c>
      <c r="E66" s="25">
        <v>6.8217592592592594E-2</v>
      </c>
      <c r="F66" s="26">
        <f t="shared" ref="F66:F129" si="4">E66/D66</f>
        <v>3.9986865529069516E-3</v>
      </c>
      <c r="G66" s="18">
        <f>IF(B66="F",VLOOKUP(D66,Barem!$B$2:$C$11,2,1),VLOOKUP(D66,Barem!$B$12:$C$21,2,1))</f>
        <v>4</v>
      </c>
      <c r="H66" s="18">
        <f>IF(G66=0,0,IF(B66="F",VLOOKUP(F66,Barem!$G$2:$H$11,2,1),VLOOKUP(F66,Barem!$G$12:$H$21,2,1)))</f>
        <v>1.5</v>
      </c>
      <c r="I66" s="24">
        <v>1.5</v>
      </c>
      <c r="J66" s="19">
        <f>VLOOKUP($C66, Barem!$L:$N,3,0)</f>
        <v>0.2</v>
      </c>
      <c r="K66" s="19">
        <f>VLOOKUP($C66, Barem!$L:$O,4,0)</f>
        <v>0.5</v>
      </c>
      <c r="L66" s="19">
        <f>VLOOKUP($C66, Barem!$L:$P,5,0)</f>
        <v>0.3</v>
      </c>
      <c r="M66" s="49"/>
      <c r="N66" s="83">
        <f>IF(D66&gt;21,VLOOKUP(D66,Barem!$R$1:$S$48,2,1),0)</f>
        <v>0</v>
      </c>
      <c r="O66" s="46">
        <f t="shared" ref="O66:O129" si="5">G66*J66+H66*K66+I66*L66+M66+N66</f>
        <v>2</v>
      </c>
      <c r="P66" s="52">
        <v>43603</v>
      </c>
      <c r="Q66" s="18">
        <f t="shared" ref="Q66:Q129" si="6">COUNTIFS(A:A,A66,C:C,C66)</f>
        <v>1</v>
      </c>
      <c r="S66" s="76">
        <f t="shared" si="3"/>
        <v>0.1172332942555686</v>
      </c>
    </row>
    <row r="67" spans="1:19" x14ac:dyDescent="0.2">
      <c r="A67" s="23" t="s">
        <v>71</v>
      </c>
      <c r="B67" s="36" t="str">
        <f>VLOOKUP(A67,Participanti!A:B,2,0)</f>
        <v>M</v>
      </c>
      <c r="C67" s="24">
        <v>2</v>
      </c>
      <c r="D67" s="24">
        <v>35.81</v>
      </c>
      <c r="E67" s="25">
        <v>0.29844907407407406</v>
      </c>
      <c r="F67" s="26">
        <f t="shared" si="4"/>
        <v>8.3342383153888304E-3</v>
      </c>
      <c r="G67" s="18">
        <f>IF(B67="F",VLOOKUP(D67,Barem!$B$2:$C$11,2,1),VLOOKUP(D67,Barem!$B$12:$C$21,2,1))</f>
        <v>5</v>
      </c>
      <c r="H67" s="18">
        <f>IF(G67=0,0,IF(B67="F",VLOOKUP(F67,Barem!$G$2:$H$11,2,1),VLOOKUP(F67,Barem!$G$12:$H$21,2,1)))</f>
        <v>0</v>
      </c>
      <c r="I67" s="24">
        <v>3.5</v>
      </c>
      <c r="J67" s="19">
        <f>VLOOKUP($C67, Barem!$L:$N,3,0)</f>
        <v>0.2</v>
      </c>
      <c r="K67" s="19">
        <f>VLOOKUP($C67, Barem!$L:$O,4,0)</f>
        <v>0.5</v>
      </c>
      <c r="L67" s="19">
        <f>VLOOKUP($C67, Barem!$L:$P,5,0)</f>
        <v>0.3</v>
      </c>
      <c r="M67" s="49">
        <v>1.5</v>
      </c>
      <c r="N67" s="83">
        <f>IF(D67&gt;21,VLOOKUP(D67,Barem!$R$1:$S$48,2,1),0)</f>
        <v>0.2</v>
      </c>
      <c r="O67" s="46">
        <f t="shared" si="5"/>
        <v>3.75</v>
      </c>
      <c r="P67" s="52">
        <v>43603</v>
      </c>
      <c r="Q67" s="18">
        <f t="shared" si="6"/>
        <v>1</v>
      </c>
      <c r="S67" s="76">
        <f t="shared" ref="S67:S130" si="7">O67/D67</f>
        <v>0.10471935213627477</v>
      </c>
    </row>
    <row r="68" spans="1:19" x14ac:dyDescent="0.2">
      <c r="A68" s="23" t="s">
        <v>58</v>
      </c>
      <c r="B68" s="36" t="str">
        <f>VLOOKUP(A68,Participanti!A:B,2,0)</f>
        <v>M</v>
      </c>
      <c r="C68" s="24">
        <v>2</v>
      </c>
      <c r="D68" s="24">
        <v>9.11</v>
      </c>
      <c r="E68" s="25">
        <v>3.1377314814814809E-2</v>
      </c>
      <c r="F68" s="26">
        <f t="shared" si="4"/>
        <v>3.4442716591454241E-3</v>
      </c>
      <c r="G68" s="18">
        <f>IF(B68="F",VLOOKUP(D68,Barem!$B$2:$C$11,2,1),VLOOKUP(D68,Barem!$B$12:$C$21,2,1))</f>
        <v>2</v>
      </c>
      <c r="H68" s="18">
        <f>IF(G68=0,0,IF(B68="F",VLOOKUP(F68,Barem!$G$2:$H$11,2,1),VLOOKUP(F68,Barem!$G$12:$H$21,2,1)))</f>
        <v>3</v>
      </c>
      <c r="I68" s="24">
        <v>1</v>
      </c>
      <c r="J68" s="19">
        <f>VLOOKUP($C68, Barem!$L:$N,3,0)</f>
        <v>0.2</v>
      </c>
      <c r="K68" s="19">
        <f>VLOOKUP($C68, Barem!$L:$O,4,0)</f>
        <v>0.5</v>
      </c>
      <c r="L68" s="19">
        <f>VLOOKUP($C68, Barem!$L:$P,5,0)</f>
        <v>0.3</v>
      </c>
      <c r="M68" s="49"/>
      <c r="N68" s="83">
        <f>IF(D68&gt;21,VLOOKUP(D68,Barem!$R$1:$S$48,2,1),0)</f>
        <v>0</v>
      </c>
      <c r="O68" s="46">
        <f t="shared" si="5"/>
        <v>2.1999999999999997</v>
      </c>
      <c r="P68" s="52">
        <v>43600</v>
      </c>
      <c r="Q68" s="18">
        <f t="shared" si="6"/>
        <v>1</v>
      </c>
      <c r="S68" s="76">
        <f t="shared" si="7"/>
        <v>0.24149286498353456</v>
      </c>
    </row>
    <row r="69" spans="1:19" x14ac:dyDescent="0.2">
      <c r="A69" s="23" t="s">
        <v>72</v>
      </c>
      <c r="B69" s="36" t="str">
        <f>VLOOKUP(A69,Participanti!A:B,2,0)</f>
        <v>F</v>
      </c>
      <c r="C69" s="24">
        <v>2</v>
      </c>
      <c r="D69" s="24">
        <v>7.06</v>
      </c>
      <c r="E69" s="25">
        <v>2.7291666666666662E-2</v>
      </c>
      <c r="F69" s="26">
        <f t="shared" si="4"/>
        <v>3.8656751652502356E-3</v>
      </c>
      <c r="G69" s="18">
        <f>IF(B69="F",VLOOKUP(D69,Barem!$B$2:$C$11,2,1),VLOOKUP(D69,Barem!$B$12:$C$21,2,1))</f>
        <v>2</v>
      </c>
      <c r="H69" s="18">
        <f>IF(G69=0,0,IF(B69="F",VLOOKUP(F69,Barem!$G$2:$H$11,2,1),VLOOKUP(F69,Barem!$G$12:$H$21,2,1)))</f>
        <v>2.5</v>
      </c>
      <c r="I69" s="24">
        <v>3.5</v>
      </c>
      <c r="J69" s="19">
        <f>VLOOKUP($C69, Barem!$L:$N,3,0)</f>
        <v>0.2</v>
      </c>
      <c r="K69" s="19">
        <f>VLOOKUP($C69, Barem!$L:$O,4,0)</f>
        <v>0.5</v>
      </c>
      <c r="L69" s="19">
        <f>VLOOKUP($C69, Barem!$L:$P,5,0)</f>
        <v>0.3</v>
      </c>
      <c r="M69" s="49"/>
      <c r="N69" s="83">
        <f>IF(D69&gt;21,VLOOKUP(D69,Barem!$R$1:$S$48,2,1),0)</f>
        <v>0</v>
      </c>
      <c r="O69" s="46">
        <f t="shared" si="5"/>
        <v>2.7</v>
      </c>
      <c r="P69" s="52">
        <v>43604</v>
      </c>
      <c r="Q69" s="18">
        <f t="shared" si="6"/>
        <v>1</v>
      </c>
      <c r="S69" s="76">
        <f t="shared" si="7"/>
        <v>0.3824362606232295</v>
      </c>
    </row>
    <row r="70" spans="1:19" x14ac:dyDescent="0.2">
      <c r="A70" s="23" t="s">
        <v>73</v>
      </c>
      <c r="B70" s="36" t="str">
        <f>VLOOKUP(A70,Participanti!A:B,2,0)</f>
        <v>M</v>
      </c>
      <c r="C70" s="24">
        <v>2</v>
      </c>
      <c r="D70" s="24">
        <v>27.05</v>
      </c>
      <c r="E70" s="25">
        <v>0.10887731481481482</v>
      </c>
      <c r="F70" s="26">
        <f t="shared" si="4"/>
        <v>4.0250393646881627E-3</v>
      </c>
      <c r="G70" s="18">
        <f>IF(B70="F",VLOOKUP(D70,Barem!$B$2:$C$11,2,1),VLOOKUP(D70,Barem!$B$12:$C$21,2,1))</f>
        <v>5</v>
      </c>
      <c r="H70" s="18">
        <f>IF(G70=0,0,IF(B70="F",VLOOKUP(F70,Barem!$G$2:$H$11,2,1),VLOOKUP(F70,Barem!$G$12:$H$21,2,1)))</f>
        <v>1.5</v>
      </c>
      <c r="I70" s="24">
        <v>4</v>
      </c>
      <c r="J70" s="19">
        <f>VLOOKUP($C70, Barem!$L:$N,3,0)</f>
        <v>0.2</v>
      </c>
      <c r="K70" s="19">
        <f>VLOOKUP($C70, Barem!$L:$O,4,0)</f>
        <v>0.5</v>
      </c>
      <c r="L70" s="19">
        <f>VLOOKUP($C70, Barem!$L:$P,5,0)</f>
        <v>0.3</v>
      </c>
      <c r="M70" s="49"/>
      <c r="N70" s="83">
        <f>IF(D70&gt;21,VLOOKUP(D70,Barem!$R$1:$S$48,2,1),0)</f>
        <v>0.1</v>
      </c>
      <c r="O70" s="46">
        <f t="shared" si="5"/>
        <v>3.0500000000000003</v>
      </c>
      <c r="P70" s="52">
        <v>43603</v>
      </c>
      <c r="Q70" s="18">
        <f t="shared" si="6"/>
        <v>1</v>
      </c>
      <c r="S70" s="76">
        <f t="shared" si="7"/>
        <v>0.11275415896487986</v>
      </c>
    </row>
    <row r="71" spans="1:19" x14ac:dyDescent="0.2">
      <c r="A71" s="23" t="s">
        <v>74</v>
      </c>
      <c r="B71" s="36" t="str">
        <f>VLOOKUP(A71,Participanti!A:B,2,0)</f>
        <v>M</v>
      </c>
      <c r="C71" s="24">
        <v>2</v>
      </c>
      <c r="D71" s="24">
        <v>5.01</v>
      </c>
      <c r="E71" s="25">
        <v>1.6157407407407409E-2</v>
      </c>
      <c r="F71" s="26">
        <f t="shared" si="4"/>
        <v>3.2250314186441933E-3</v>
      </c>
      <c r="G71" s="18">
        <f>IF(B71="F",VLOOKUP(D71,Barem!$B$2:$C$11,2,1),VLOOKUP(D71,Barem!$B$12:$C$21,2,1))</f>
        <v>1.5</v>
      </c>
      <c r="H71" s="18">
        <f>IF(G71=0,0,IF(B71="F",VLOOKUP(F71,Barem!$G$2:$H$11,2,1),VLOOKUP(F71,Barem!$G$12:$H$21,2,1)))</f>
        <v>3.5</v>
      </c>
      <c r="I71" s="24">
        <v>2.5</v>
      </c>
      <c r="J71" s="19">
        <f>VLOOKUP($C71, Barem!$L:$N,3,0)</f>
        <v>0.2</v>
      </c>
      <c r="K71" s="19">
        <f>VLOOKUP($C71, Barem!$L:$O,4,0)</f>
        <v>0.5</v>
      </c>
      <c r="L71" s="19">
        <f>VLOOKUP($C71, Barem!$L:$P,5,0)</f>
        <v>0.3</v>
      </c>
      <c r="M71" s="49"/>
      <c r="N71" s="83">
        <f>IF(D71&gt;21,VLOOKUP(D71,Barem!$R$1:$S$48,2,1),0)</f>
        <v>0</v>
      </c>
      <c r="O71" s="46">
        <f t="shared" si="5"/>
        <v>2.8</v>
      </c>
      <c r="P71" s="52">
        <v>43604</v>
      </c>
      <c r="Q71" s="18">
        <f t="shared" si="6"/>
        <v>1</v>
      </c>
      <c r="S71" s="76">
        <f t="shared" si="7"/>
        <v>0.55888223552894212</v>
      </c>
    </row>
    <row r="72" spans="1:19" x14ac:dyDescent="0.2">
      <c r="A72" s="23" t="s">
        <v>75</v>
      </c>
      <c r="B72" s="36" t="str">
        <f>VLOOKUP(A72,Participanti!A:B,2,0)</f>
        <v>M</v>
      </c>
      <c r="C72" s="24">
        <v>2</v>
      </c>
      <c r="D72" s="24">
        <v>8.1</v>
      </c>
      <c r="E72" s="25">
        <v>3.2835648148148149E-2</v>
      </c>
      <c r="F72" s="26">
        <f t="shared" si="4"/>
        <v>4.0537837219935986E-3</v>
      </c>
      <c r="G72" s="18">
        <f>IF(B72="F",VLOOKUP(D72,Barem!$B$2:$C$11,2,1),VLOOKUP(D72,Barem!$B$12:$C$21,2,1))</f>
        <v>2</v>
      </c>
      <c r="H72" s="18">
        <f>IF(G72=0,0,IF(B72="F",VLOOKUP(F72,Barem!$G$2:$H$11,2,1),VLOOKUP(F72,Barem!$G$12:$H$21,2,1)))</f>
        <v>1.5</v>
      </c>
      <c r="I72" s="24">
        <v>2</v>
      </c>
      <c r="J72" s="19">
        <f>VLOOKUP($C72, Barem!$L:$N,3,0)</f>
        <v>0.2</v>
      </c>
      <c r="K72" s="19">
        <f>VLOOKUP($C72, Barem!$L:$O,4,0)</f>
        <v>0.5</v>
      </c>
      <c r="L72" s="19">
        <f>VLOOKUP($C72, Barem!$L:$P,5,0)</f>
        <v>0.3</v>
      </c>
      <c r="M72" s="49"/>
      <c r="N72" s="83">
        <f>IF(D72&gt;21,VLOOKUP(D72,Barem!$R$1:$S$48,2,1),0)</f>
        <v>0</v>
      </c>
      <c r="O72" s="46">
        <f t="shared" si="5"/>
        <v>1.75</v>
      </c>
      <c r="P72" s="52">
        <v>43604</v>
      </c>
      <c r="Q72" s="18">
        <f t="shared" si="6"/>
        <v>1</v>
      </c>
      <c r="S72" s="76">
        <f t="shared" si="7"/>
        <v>0.2160493827160494</v>
      </c>
    </row>
    <row r="73" spans="1:19" x14ac:dyDescent="0.2">
      <c r="A73" s="23" t="s">
        <v>77</v>
      </c>
      <c r="B73" s="36" t="str">
        <f>VLOOKUP(A73,Participanti!A:B,2,0)</f>
        <v>M</v>
      </c>
      <c r="C73" s="24">
        <v>2</v>
      </c>
      <c r="D73" s="24">
        <v>6.33</v>
      </c>
      <c r="E73" s="25">
        <v>2.3159722222222224E-2</v>
      </c>
      <c r="F73" s="26">
        <f t="shared" si="4"/>
        <v>3.6587238897665439E-3</v>
      </c>
      <c r="G73" s="18">
        <f>IF(B73="F",VLOOKUP(D73,Barem!$B$2:$C$11,2,1),VLOOKUP(D73,Barem!$B$12:$C$21,2,1))</f>
        <v>1.5</v>
      </c>
      <c r="H73" s="18">
        <f>IF(G73=0,0,IF(B73="F",VLOOKUP(F73,Barem!$G$2:$H$11,2,1),VLOOKUP(F73,Barem!$G$12:$H$21,2,1)))</f>
        <v>2</v>
      </c>
      <c r="I73" s="24">
        <v>3</v>
      </c>
      <c r="J73" s="19">
        <f>VLOOKUP($C73, Barem!$L:$N,3,0)</f>
        <v>0.2</v>
      </c>
      <c r="K73" s="19">
        <f>VLOOKUP($C73, Barem!$L:$O,4,0)</f>
        <v>0.5</v>
      </c>
      <c r="L73" s="19">
        <f>VLOOKUP($C73, Barem!$L:$P,5,0)</f>
        <v>0.3</v>
      </c>
      <c r="M73" s="49"/>
      <c r="N73" s="83">
        <f>IF(D73&gt;21,VLOOKUP(D73,Barem!$R$1:$S$48,2,1),0)</f>
        <v>0</v>
      </c>
      <c r="O73" s="46">
        <f t="shared" si="5"/>
        <v>2.2000000000000002</v>
      </c>
      <c r="P73" s="52">
        <v>43602</v>
      </c>
      <c r="Q73" s="18">
        <f t="shared" si="6"/>
        <v>1</v>
      </c>
      <c r="S73" s="76">
        <f t="shared" si="7"/>
        <v>0.34755134281200634</v>
      </c>
    </row>
    <row r="74" spans="1:19" x14ac:dyDescent="0.2">
      <c r="A74" s="23" t="s">
        <v>91</v>
      </c>
      <c r="B74" s="36" t="str">
        <f>VLOOKUP(A74,Participanti!A:B,2,0)</f>
        <v>M</v>
      </c>
      <c r="C74" s="24">
        <v>2</v>
      </c>
      <c r="D74" s="24"/>
      <c r="E74" s="25"/>
      <c r="F74" s="26" t="e">
        <f t="shared" si="4"/>
        <v>#DIV/0!</v>
      </c>
      <c r="G74" s="18">
        <f>IF(B74="F",VLOOKUP(D74,Barem!$B$2:$C$11,2,1),VLOOKUP(D74,Barem!$B$12:$C$21,2,1))</f>
        <v>0</v>
      </c>
      <c r="H74" s="18">
        <f>IF(G74=0,0,IF(B74="F",VLOOKUP(F74,Barem!$G$2:$H$11,2,1),VLOOKUP(F74,Barem!$G$12:$H$21,2,1)))</f>
        <v>0</v>
      </c>
      <c r="I74" s="24"/>
      <c r="J74" s="19">
        <f>VLOOKUP($C74, Barem!$L:$N,3,0)</f>
        <v>0.2</v>
      </c>
      <c r="K74" s="19">
        <f>VLOOKUP($C74, Barem!$L:$O,4,0)</f>
        <v>0.5</v>
      </c>
      <c r="L74" s="19">
        <f>VLOOKUP($C74, Barem!$L:$P,5,0)</f>
        <v>0.3</v>
      </c>
      <c r="M74" s="49"/>
      <c r="N74" s="83">
        <f>IF(D74&gt;21,VLOOKUP(D74,Barem!$R$1:$S$48,2,1),0)</f>
        <v>0</v>
      </c>
      <c r="O74" s="46">
        <f t="shared" si="5"/>
        <v>0</v>
      </c>
      <c r="P74" s="52"/>
      <c r="Q74" s="18">
        <f t="shared" si="6"/>
        <v>1</v>
      </c>
      <c r="S74" s="76" t="e">
        <f t="shared" si="7"/>
        <v>#DIV/0!</v>
      </c>
    </row>
    <row r="75" spans="1:19" x14ac:dyDescent="0.2">
      <c r="A75" s="23" t="s">
        <v>92</v>
      </c>
      <c r="B75" s="36" t="str">
        <f>VLOOKUP(A75,Participanti!A:B,2,0)</f>
        <v>M</v>
      </c>
      <c r="C75" s="24">
        <v>2</v>
      </c>
      <c r="D75" s="24">
        <v>51.29</v>
      </c>
      <c r="E75" s="25">
        <v>0.34565972222222219</v>
      </c>
      <c r="F75" s="26">
        <f t="shared" si="4"/>
        <v>6.7393199887350787E-3</v>
      </c>
      <c r="G75" s="18">
        <f>IF(B75="F",VLOOKUP(D75,Barem!$B$2:$C$11,2,1),VLOOKUP(D75,Barem!$B$12:$C$21,2,1))</f>
        <v>5</v>
      </c>
      <c r="H75" s="18">
        <f>IF(G75=0,0,IF(B75="F",VLOOKUP(F75,Barem!$G$2:$H$11,2,1),VLOOKUP(F75,Barem!$G$12:$H$21,2,1)))</f>
        <v>0</v>
      </c>
      <c r="I75" s="24">
        <v>5</v>
      </c>
      <c r="J75" s="19">
        <f>VLOOKUP($C75, Barem!$L:$N,3,0)</f>
        <v>0.2</v>
      </c>
      <c r="K75" s="19">
        <f>VLOOKUP($C75, Barem!$L:$O,4,0)</f>
        <v>0.5</v>
      </c>
      <c r="L75" s="19">
        <f>VLOOKUP($C75, Barem!$L:$P,5,0)</f>
        <v>0.3</v>
      </c>
      <c r="M75" s="49">
        <v>1.5</v>
      </c>
      <c r="N75" s="83">
        <f>IF(D75&gt;21,VLOOKUP(D75,Barem!$R$1:$S$48,2,1),0)</f>
        <v>0.6</v>
      </c>
      <c r="O75" s="46">
        <f t="shared" si="5"/>
        <v>4.5999999999999996</v>
      </c>
      <c r="P75" s="52">
        <v>43603</v>
      </c>
      <c r="Q75" s="18">
        <f t="shared" si="6"/>
        <v>1</v>
      </c>
      <c r="S75" s="76">
        <f t="shared" si="7"/>
        <v>8.9686098654708515E-2</v>
      </c>
    </row>
    <row r="76" spans="1:19" x14ac:dyDescent="0.2">
      <c r="A76" s="23" t="s">
        <v>231</v>
      </c>
      <c r="B76" s="36" t="str">
        <f>VLOOKUP(A76,Participanti!A:B,2,0)</f>
        <v>M</v>
      </c>
      <c r="C76" s="24">
        <v>2</v>
      </c>
      <c r="D76" s="24">
        <v>84.94</v>
      </c>
      <c r="E76" s="25">
        <v>0.88787037037037031</v>
      </c>
      <c r="F76" s="26">
        <f t="shared" si="4"/>
        <v>1.0452912295389338E-2</v>
      </c>
      <c r="G76" s="18">
        <f>IF(B76="F",VLOOKUP(D76,Barem!$B$2:$C$11,2,1),VLOOKUP(D76,Barem!$B$12:$C$21,2,1))</f>
        <v>5</v>
      </c>
      <c r="H76" s="18">
        <f>IF(G76=0,0,IF(B76="F",VLOOKUP(F76,Barem!$G$2:$H$11,2,1),VLOOKUP(F76,Barem!$G$12:$H$21,2,1)))</f>
        <v>0</v>
      </c>
      <c r="I76" s="24">
        <v>5</v>
      </c>
      <c r="J76" s="19">
        <f>VLOOKUP($C76, Barem!$L:$N,3,0)</f>
        <v>0.2</v>
      </c>
      <c r="K76" s="19">
        <f>VLOOKUP($C76, Barem!$L:$O,4,0)</f>
        <v>0.5</v>
      </c>
      <c r="L76" s="19">
        <f>VLOOKUP($C76, Barem!$L:$P,5,0)</f>
        <v>0.3</v>
      </c>
      <c r="M76" s="49">
        <v>1.5</v>
      </c>
      <c r="N76" s="83">
        <f>IF(D76&gt;21,VLOOKUP(D76,Barem!$R$1:$S$48,2,1),0)</f>
        <v>1.2</v>
      </c>
      <c r="O76" s="46">
        <f t="shared" si="5"/>
        <v>5.2</v>
      </c>
      <c r="P76" s="52">
        <v>43603</v>
      </c>
      <c r="Q76" s="18">
        <f t="shared" si="6"/>
        <v>1</v>
      </c>
      <c r="S76" s="76">
        <f t="shared" si="7"/>
        <v>6.1219684483164588E-2</v>
      </c>
    </row>
    <row r="77" spans="1:19" x14ac:dyDescent="0.2">
      <c r="A77" s="23" t="s">
        <v>93</v>
      </c>
      <c r="B77" s="36" t="str">
        <f>VLOOKUP(A77,Participanti!A:B,2,0)</f>
        <v>F</v>
      </c>
      <c r="C77" s="24">
        <v>2</v>
      </c>
      <c r="D77" s="24">
        <v>12.7</v>
      </c>
      <c r="E77" s="25">
        <v>6.6064814814814812E-2</v>
      </c>
      <c r="F77" s="26">
        <f t="shared" si="4"/>
        <v>5.2019539224263632E-3</v>
      </c>
      <c r="G77" s="18">
        <f>IF(B77="F",VLOOKUP(D77,Barem!$B$2:$C$11,2,1),VLOOKUP(D77,Barem!$B$12:$C$21,2,1))</f>
        <v>3</v>
      </c>
      <c r="H77" s="18">
        <f>IF(G77=0,0,IF(B77="F",VLOOKUP(F77,Barem!$G$2:$H$11,2,1),VLOOKUP(F77,Barem!$G$12:$H$21,2,1)))</f>
        <v>1</v>
      </c>
      <c r="I77" s="24">
        <v>3</v>
      </c>
      <c r="J77" s="19">
        <f>VLOOKUP($C77, Barem!$L:$N,3,0)</f>
        <v>0.2</v>
      </c>
      <c r="K77" s="19">
        <f>VLOOKUP($C77, Barem!$L:$O,4,0)</f>
        <v>0.5</v>
      </c>
      <c r="L77" s="19">
        <f>VLOOKUP($C77, Barem!$L:$P,5,0)</f>
        <v>0.3</v>
      </c>
      <c r="M77" s="49"/>
      <c r="N77" s="83">
        <f>IF(D77&gt;21,VLOOKUP(D77,Barem!$R$1:$S$48,2,1),0)</f>
        <v>0</v>
      </c>
      <c r="O77" s="46">
        <f t="shared" si="5"/>
        <v>2</v>
      </c>
      <c r="P77" s="52">
        <v>43601</v>
      </c>
      <c r="Q77" s="18">
        <f t="shared" si="6"/>
        <v>1</v>
      </c>
      <c r="S77" s="76">
        <f t="shared" si="7"/>
        <v>0.15748031496062992</v>
      </c>
    </row>
    <row r="78" spans="1:19" x14ac:dyDescent="0.2">
      <c r="A78" s="23" t="s">
        <v>97</v>
      </c>
      <c r="B78" s="36" t="str">
        <f>VLOOKUP(A78,Participanti!A:B,2,0)</f>
        <v>M</v>
      </c>
      <c r="C78" s="24">
        <v>2</v>
      </c>
      <c r="D78" s="24">
        <v>12.01</v>
      </c>
      <c r="E78" s="25">
        <v>4.1087962962962958E-2</v>
      </c>
      <c r="F78" s="26">
        <f t="shared" si="4"/>
        <v>3.4211459586147345E-3</v>
      </c>
      <c r="G78" s="18">
        <f>IF(B78="F",VLOOKUP(D78,Barem!$B$2:$C$11,2,1),VLOOKUP(D78,Barem!$B$12:$C$21,2,1))</f>
        <v>3</v>
      </c>
      <c r="H78" s="18">
        <f>IF(G78=0,0,IF(B78="F",VLOOKUP(F78,Barem!$G$2:$H$11,2,1),VLOOKUP(F78,Barem!$G$12:$H$21,2,1)))</f>
        <v>3</v>
      </c>
      <c r="I78" s="24">
        <v>3.5</v>
      </c>
      <c r="J78" s="19">
        <f>VLOOKUP($C78, Barem!$L:$N,3,0)</f>
        <v>0.2</v>
      </c>
      <c r="K78" s="19">
        <f>VLOOKUP($C78, Barem!$L:$O,4,0)</f>
        <v>0.5</v>
      </c>
      <c r="L78" s="19">
        <f>VLOOKUP($C78, Barem!$L:$P,5,0)</f>
        <v>0.3</v>
      </c>
      <c r="M78" s="49"/>
      <c r="N78" s="83">
        <f>IF(D78&gt;21,VLOOKUP(D78,Barem!$R$1:$S$48,2,1),0)</f>
        <v>0</v>
      </c>
      <c r="O78" s="46">
        <f t="shared" si="5"/>
        <v>3.1500000000000004</v>
      </c>
      <c r="P78" s="52">
        <v>43603</v>
      </c>
      <c r="Q78" s="18">
        <f t="shared" si="6"/>
        <v>1</v>
      </c>
      <c r="S78" s="76">
        <f t="shared" si="7"/>
        <v>0.26228143213988347</v>
      </c>
    </row>
    <row r="79" spans="1:19" x14ac:dyDescent="0.2">
      <c r="A79" s="23" t="s">
        <v>53</v>
      </c>
      <c r="B79" s="36" t="str">
        <f>VLOOKUP(A79,Participanti!A:B,2,0)</f>
        <v>F</v>
      </c>
      <c r="C79" s="24">
        <v>2</v>
      </c>
      <c r="D79" s="24">
        <v>5.01</v>
      </c>
      <c r="E79" s="25">
        <v>1.7592592592592594E-2</v>
      </c>
      <c r="F79" s="26">
        <f t="shared" si="4"/>
        <v>3.5114955274635918E-3</v>
      </c>
      <c r="G79" s="18">
        <f>IF(B79="F",VLOOKUP(D79,Barem!$B$2:$C$11,2,1),VLOOKUP(D79,Barem!$B$12:$C$21,2,1))</f>
        <v>1.5</v>
      </c>
      <c r="H79" s="18">
        <f>IF(G79=0,0,IF(B79="F",VLOOKUP(F79,Barem!$G$2:$H$11,2,1),VLOOKUP(F79,Barem!$G$12:$H$21,2,1)))</f>
        <v>3.5</v>
      </c>
      <c r="I79" s="24">
        <v>3.5</v>
      </c>
      <c r="J79" s="19">
        <f>VLOOKUP($C79, Barem!$L:$N,3,0)</f>
        <v>0.2</v>
      </c>
      <c r="K79" s="19">
        <f>VLOOKUP($C79, Barem!$L:$O,4,0)</f>
        <v>0.5</v>
      </c>
      <c r="L79" s="19">
        <f>VLOOKUP($C79, Barem!$L:$P,5,0)</f>
        <v>0.3</v>
      </c>
      <c r="M79" s="49"/>
      <c r="N79" s="83">
        <f>IF(D79&gt;21,VLOOKUP(D79,Barem!$R$1:$S$48,2,1),0)</f>
        <v>0</v>
      </c>
      <c r="O79" s="46">
        <f t="shared" si="5"/>
        <v>3.0999999999999996</v>
      </c>
      <c r="P79" s="52">
        <v>43604</v>
      </c>
      <c r="Q79" s="18">
        <f t="shared" si="6"/>
        <v>1</v>
      </c>
      <c r="S79" s="76">
        <f t="shared" si="7"/>
        <v>0.61876247504990012</v>
      </c>
    </row>
    <row r="80" spans="1:19" x14ac:dyDescent="0.2">
      <c r="A80" s="23" t="s">
        <v>76</v>
      </c>
      <c r="B80" s="36" t="str">
        <f>VLOOKUP(A80,Participanti!A:B,2,0)</f>
        <v>F</v>
      </c>
      <c r="C80" s="24">
        <v>2</v>
      </c>
      <c r="D80" s="24">
        <v>11.14</v>
      </c>
      <c r="E80" s="25">
        <v>4.5092592592592594E-2</v>
      </c>
      <c r="F80" s="26">
        <f t="shared" si="4"/>
        <v>4.0478090298557085E-3</v>
      </c>
      <c r="G80" s="18">
        <f>IF(B80="F",VLOOKUP(D80,Barem!$B$2:$C$11,2,1),VLOOKUP(D80,Barem!$B$12:$C$21,2,1))</f>
        <v>2.5</v>
      </c>
      <c r="H80" s="18">
        <f>IF(G80=0,0,IF(B80="F",VLOOKUP(F80,Barem!$G$2:$H$11,2,1),VLOOKUP(F80,Barem!$G$12:$H$21,2,1)))</f>
        <v>2</v>
      </c>
      <c r="I80" s="24">
        <v>2.5</v>
      </c>
      <c r="J80" s="19">
        <f>VLOOKUP($C80, Barem!$L:$N,3,0)</f>
        <v>0.2</v>
      </c>
      <c r="K80" s="19">
        <f>VLOOKUP($C80, Barem!$L:$O,4,0)</f>
        <v>0.5</v>
      </c>
      <c r="L80" s="19">
        <f>VLOOKUP($C80, Barem!$L:$P,5,0)</f>
        <v>0.3</v>
      </c>
      <c r="M80" s="49"/>
      <c r="N80" s="83">
        <f>IF(D80&gt;21,VLOOKUP(D80,Barem!$R$1:$S$48,2,1),0)</f>
        <v>0</v>
      </c>
      <c r="O80" s="46">
        <f t="shared" si="5"/>
        <v>2.25</v>
      </c>
      <c r="P80" s="52">
        <v>43604</v>
      </c>
      <c r="Q80" s="18">
        <f t="shared" si="6"/>
        <v>1</v>
      </c>
      <c r="S80" s="76">
        <f t="shared" si="7"/>
        <v>0.20197486535008977</v>
      </c>
    </row>
    <row r="81" spans="1:19" x14ac:dyDescent="0.2">
      <c r="A81" s="23" t="s">
        <v>138</v>
      </c>
      <c r="B81" s="36" t="str">
        <f>VLOOKUP(A81,Participanti!A:B,2,0)</f>
        <v>M</v>
      </c>
      <c r="C81" s="24">
        <v>2</v>
      </c>
      <c r="D81" s="24">
        <v>8.5</v>
      </c>
      <c r="E81" s="25">
        <v>2.9618055555555554E-2</v>
      </c>
      <c r="F81" s="26">
        <f t="shared" si="4"/>
        <v>3.4844771241830065E-3</v>
      </c>
      <c r="G81" s="18">
        <f>IF(B81="F",VLOOKUP(D81,Barem!$B$2:$C$11,2,1),VLOOKUP(D81,Barem!$B$12:$C$21,2,1))</f>
        <v>2</v>
      </c>
      <c r="H81" s="18">
        <f>IF(G81=0,0,IF(B81="F",VLOOKUP(F81,Barem!$G$2:$H$11,2,1),VLOOKUP(F81,Barem!$G$12:$H$21,2,1)))</f>
        <v>2.5</v>
      </c>
      <c r="I81" s="24">
        <v>3</v>
      </c>
      <c r="J81" s="19">
        <f>VLOOKUP($C81, Barem!$L:$N,3,0)</f>
        <v>0.2</v>
      </c>
      <c r="K81" s="19">
        <f>VLOOKUP($C81, Barem!$L:$O,4,0)</f>
        <v>0.5</v>
      </c>
      <c r="L81" s="19">
        <f>VLOOKUP($C81, Barem!$L:$P,5,0)</f>
        <v>0.3</v>
      </c>
      <c r="M81" s="49"/>
      <c r="N81" s="83">
        <f>IF(D81&gt;21,VLOOKUP(D81,Barem!$R$1:$S$48,2,1),0)</f>
        <v>0</v>
      </c>
      <c r="O81" s="46">
        <f t="shared" si="5"/>
        <v>2.5499999999999998</v>
      </c>
      <c r="P81" s="52">
        <v>43603</v>
      </c>
      <c r="Q81" s="18">
        <f t="shared" si="6"/>
        <v>1</v>
      </c>
      <c r="S81" s="76">
        <f t="shared" si="7"/>
        <v>0.3</v>
      </c>
    </row>
    <row r="82" spans="1:19" x14ac:dyDescent="0.2">
      <c r="A82" s="23" t="s">
        <v>189</v>
      </c>
      <c r="B82" s="36" t="str">
        <f>VLOOKUP(A82,Participanti!A:B,2,0)</f>
        <v>M</v>
      </c>
      <c r="C82" s="24">
        <v>2</v>
      </c>
      <c r="D82" s="24">
        <v>4.2</v>
      </c>
      <c r="E82" s="25">
        <v>1.0405092592592593E-2</v>
      </c>
      <c r="F82" s="26">
        <f t="shared" si="4"/>
        <v>2.4774029982363313E-3</v>
      </c>
      <c r="G82" s="18">
        <f>IF(B82="F",VLOOKUP(D82,Barem!$B$2:$C$11,2,1),VLOOKUP(D82,Barem!$B$12:$C$21,2,1))</f>
        <v>1</v>
      </c>
      <c r="H82" s="18">
        <f>IF(G82=0,0,IF(B82="F",VLOOKUP(F82,Barem!$G$2:$H$11,2,1),VLOOKUP(F82,Barem!$G$12:$H$21,2,1)))</f>
        <v>5</v>
      </c>
      <c r="I82" s="24">
        <v>2.5</v>
      </c>
      <c r="J82" s="19">
        <f>VLOOKUP($C82, Barem!$L:$N,3,0)</f>
        <v>0.2</v>
      </c>
      <c r="K82" s="19">
        <f>VLOOKUP($C82, Barem!$L:$O,4,0)</f>
        <v>0.5</v>
      </c>
      <c r="L82" s="19">
        <f>VLOOKUP($C82, Barem!$L:$P,5,0)</f>
        <v>0.3</v>
      </c>
      <c r="M82" s="49"/>
      <c r="N82" s="83">
        <f>IF(D82&gt;21,VLOOKUP(D82,Barem!$R$1:$S$48,2,1),0)</f>
        <v>0</v>
      </c>
      <c r="O82" s="46">
        <f t="shared" si="5"/>
        <v>3.45</v>
      </c>
      <c r="P82" s="52">
        <v>43603</v>
      </c>
      <c r="Q82" s="18">
        <f t="shared" si="6"/>
        <v>1</v>
      </c>
      <c r="S82" s="76">
        <f t="shared" si="7"/>
        <v>0.8214285714285714</v>
      </c>
    </row>
    <row r="83" spans="1:19" x14ac:dyDescent="0.2">
      <c r="A83" s="23" t="s">
        <v>191</v>
      </c>
      <c r="B83" s="36" t="str">
        <f>VLOOKUP(A83,Participanti!A:B,2,0)</f>
        <v>M</v>
      </c>
      <c r="C83" s="24">
        <v>2</v>
      </c>
      <c r="D83" s="24">
        <v>18.14</v>
      </c>
      <c r="E83" s="25">
        <v>7.6666666666666661E-2</v>
      </c>
      <c r="F83" s="26">
        <f t="shared" si="4"/>
        <v>4.2263873575891214E-3</v>
      </c>
      <c r="G83" s="18">
        <f>IF(B83="F",VLOOKUP(D83,Barem!$B$2:$C$11,2,1),VLOOKUP(D83,Barem!$B$12:$C$21,2,1))</f>
        <v>4</v>
      </c>
      <c r="H83" s="18">
        <f>IF(G83=0,0,IF(B83="F",VLOOKUP(F83,Barem!$G$2:$H$11,2,1),VLOOKUP(F83,Barem!$G$12:$H$21,2,1)))</f>
        <v>1</v>
      </c>
      <c r="I83" s="24">
        <v>3</v>
      </c>
      <c r="J83" s="19">
        <f>VLOOKUP($C83, Barem!$L:$N,3,0)</f>
        <v>0.2</v>
      </c>
      <c r="K83" s="19">
        <f>VLOOKUP($C83, Barem!$L:$O,4,0)</f>
        <v>0.5</v>
      </c>
      <c r="L83" s="19">
        <f>VLOOKUP($C83, Barem!$L:$P,5,0)</f>
        <v>0.3</v>
      </c>
      <c r="M83" s="49"/>
      <c r="N83" s="83">
        <f>IF(D83&gt;21,VLOOKUP(D83,Barem!$R$1:$S$48,2,1),0)</f>
        <v>0</v>
      </c>
      <c r="O83" s="46">
        <f t="shared" si="5"/>
        <v>2.2000000000000002</v>
      </c>
      <c r="P83" s="52">
        <v>43604</v>
      </c>
      <c r="Q83" s="18">
        <f t="shared" si="6"/>
        <v>1</v>
      </c>
      <c r="S83" s="76">
        <f t="shared" si="7"/>
        <v>0.12127894156560089</v>
      </c>
    </row>
    <row r="84" spans="1:19" x14ac:dyDescent="0.2">
      <c r="A84" s="23" t="s">
        <v>193</v>
      </c>
      <c r="B84" s="36" t="str">
        <f>VLOOKUP(A84,Participanti!A:B,2,0)</f>
        <v>M</v>
      </c>
      <c r="C84" s="24">
        <v>2</v>
      </c>
      <c r="D84" s="24">
        <v>71.900000000000006</v>
      </c>
      <c r="E84" s="25">
        <v>0.59540509259259256</v>
      </c>
      <c r="F84" s="26">
        <f t="shared" si="4"/>
        <v>8.2810165868232623E-3</v>
      </c>
      <c r="G84" s="18">
        <f>IF(B84="F",VLOOKUP(D84,Barem!$B$2:$C$11,2,1),VLOOKUP(D84,Barem!$B$12:$C$21,2,1))</f>
        <v>5</v>
      </c>
      <c r="H84" s="18">
        <f>IF(G84=0,0,IF(B84="F",VLOOKUP(F84,Barem!$G$2:$H$11,2,1),VLOOKUP(F84,Barem!$G$12:$H$21,2,1)))</f>
        <v>0</v>
      </c>
      <c r="I84" s="24">
        <v>5</v>
      </c>
      <c r="J84" s="19">
        <f>VLOOKUP($C84, Barem!$L:$N,3,0)</f>
        <v>0.2</v>
      </c>
      <c r="K84" s="19">
        <f>VLOOKUP($C84, Barem!$L:$O,4,0)</f>
        <v>0.5</v>
      </c>
      <c r="L84" s="19">
        <f>VLOOKUP($C84, Barem!$L:$P,5,0)</f>
        <v>0.3</v>
      </c>
      <c r="M84" s="49">
        <v>1.5</v>
      </c>
      <c r="N84" s="83">
        <f>IF(D84&gt;21,VLOOKUP(D84,Barem!$R$1:$S$48,2,1),0)</f>
        <v>1</v>
      </c>
      <c r="O84" s="46">
        <f t="shared" si="5"/>
        <v>5</v>
      </c>
      <c r="P84" s="52">
        <v>43603</v>
      </c>
      <c r="Q84" s="18">
        <f t="shared" si="6"/>
        <v>1</v>
      </c>
      <c r="S84" s="76">
        <f t="shared" si="7"/>
        <v>6.9541029207232263E-2</v>
      </c>
    </row>
    <row r="85" spans="1:19" x14ac:dyDescent="0.2">
      <c r="A85" s="23" t="s">
        <v>194</v>
      </c>
      <c r="B85" s="36" t="str">
        <f>VLOOKUP(A85,Participanti!A:B,2,0)</f>
        <v>F</v>
      </c>
      <c r="C85" s="24">
        <v>2</v>
      </c>
      <c r="D85" s="24">
        <v>50.69</v>
      </c>
      <c r="E85" s="25">
        <v>0.36995370370370373</v>
      </c>
      <c r="F85" s="26">
        <f t="shared" si="4"/>
        <v>7.2983567509114959E-3</v>
      </c>
      <c r="G85" s="18">
        <f>IF(B85="F",VLOOKUP(D85,Barem!$B$2:$C$11,2,1),VLOOKUP(D85,Barem!$B$12:$C$21,2,1))</f>
        <v>5</v>
      </c>
      <c r="H85" s="18">
        <f>IF(G85=0,0,IF(B85="F",VLOOKUP(F85,Barem!$G$2:$H$11,2,1),VLOOKUP(F85,Barem!$G$12:$H$21,2,1)))</f>
        <v>0</v>
      </c>
      <c r="I85" s="24">
        <v>5</v>
      </c>
      <c r="J85" s="19">
        <f>VLOOKUP($C85, Barem!$L:$N,3,0)</f>
        <v>0.2</v>
      </c>
      <c r="K85" s="19">
        <f>VLOOKUP($C85, Barem!$L:$O,4,0)</f>
        <v>0.5</v>
      </c>
      <c r="L85" s="19">
        <f>VLOOKUP($C85, Barem!$L:$P,5,0)</f>
        <v>0.3</v>
      </c>
      <c r="M85" s="49">
        <v>1.5</v>
      </c>
      <c r="N85" s="83">
        <f>IF(D85&gt;21,VLOOKUP(D85,Barem!$R$1:$S$48,2,1),0)</f>
        <v>0.5</v>
      </c>
      <c r="O85" s="46">
        <f t="shared" si="5"/>
        <v>4.5</v>
      </c>
      <c r="P85" s="52">
        <v>43603</v>
      </c>
      <c r="Q85" s="18">
        <f t="shared" si="6"/>
        <v>1</v>
      </c>
      <c r="S85" s="76">
        <f t="shared" si="7"/>
        <v>8.8774906293154474E-2</v>
      </c>
    </row>
    <row r="86" spans="1:19" x14ac:dyDescent="0.2">
      <c r="A86" s="23" t="s">
        <v>195</v>
      </c>
      <c r="B86" s="36" t="str">
        <f>VLOOKUP(A86,Participanti!A:B,2,0)</f>
        <v>M</v>
      </c>
      <c r="C86" s="24">
        <v>2</v>
      </c>
      <c r="D86" s="24">
        <v>21.17</v>
      </c>
      <c r="E86" s="25">
        <v>6.9085648148148146E-2</v>
      </c>
      <c r="F86" s="26">
        <f t="shared" si="4"/>
        <v>3.2633749715705309E-3</v>
      </c>
      <c r="G86" s="18">
        <f>IF(B86="F",VLOOKUP(D86,Barem!$B$2:$C$11,2,1),VLOOKUP(D86,Barem!$B$12:$C$21,2,1))</f>
        <v>5</v>
      </c>
      <c r="H86" s="18">
        <f>IF(G86=0,0,IF(B86="F",VLOOKUP(F86,Barem!$G$2:$H$11,2,1),VLOOKUP(F86,Barem!$G$12:$H$21,2,1)))</f>
        <v>3.5</v>
      </c>
      <c r="I86" s="24">
        <v>3</v>
      </c>
      <c r="J86" s="19">
        <f>VLOOKUP($C86, Barem!$L:$N,3,0)</f>
        <v>0.2</v>
      </c>
      <c r="K86" s="19">
        <f>VLOOKUP($C86, Barem!$L:$O,4,0)</f>
        <v>0.5</v>
      </c>
      <c r="L86" s="19">
        <f>VLOOKUP($C86, Barem!$L:$P,5,0)</f>
        <v>0.3</v>
      </c>
      <c r="M86" s="49"/>
      <c r="N86" s="83">
        <f>IF(D86&gt;21,VLOOKUP(D86,Barem!$R$1:$S$48,2,1),0)</f>
        <v>0</v>
      </c>
      <c r="O86" s="46">
        <f t="shared" si="5"/>
        <v>3.65</v>
      </c>
      <c r="P86" s="52">
        <v>43601</v>
      </c>
      <c r="Q86" s="18">
        <f t="shared" si="6"/>
        <v>1</v>
      </c>
      <c r="S86" s="76">
        <f t="shared" si="7"/>
        <v>0.17241379310344826</v>
      </c>
    </row>
    <row r="87" spans="1:19" x14ac:dyDescent="0.2">
      <c r="A87" s="23" t="s">
        <v>196</v>
      </c>
      <c r="B87" s="36" t="str">
        <f>VLOOKUP(A87,Participanti!A:B,2,0)</f>
        <v>M</v>
      </c>
      <c r="C87" s="24">
        <v>2</v>
      </c>
      <c r="D87" s="24">
        <v>42.2</v>
      </c>
      <c r="E87" s="25">
        <v>0.14581018518518518</v>
      </c>
      <c r="F87" s="26">
        <f t="shared" si="4"/>
        <v>3.4552176584167101E-3</v>
      </c>
      <c r="G87" s="18">
        <f>IF(B87="F",VLOOKUP(D87,Barem!$B$2:$C$11,2,1),VLOOKUP(D87,Barem!$B$12:$C$21,2,1))</f>
        <v>5</v>
      </c>
      <c r="H87" s="18">
        <f>IF(G87=0,0,IF(B87="F",VLOOKUP(F87,Barem!$G$2:$H$11,2,1),VLOOKUP(F87,Barem!$G$12:$H$21,2,1)))</f>
        <v>3</v>
      </c>
      <c r="I87" s="24">
        <v>2.5</v>
      </c>
      <c r="J87" s="19">
        <f>VLOOKUP($C87, Barem!$L:$N,3,0)</f>
        <v>0.2</v>
      </c>
      <c r="K87" s="19">
        <f>VLOOKUP($C87, Barem!$L:$O,4,0)</f>
        <v>0.5</v>
      </c>
      <c r="L87" s="19">
        <f>VLOOKUP($C87, Barem!$L:$P,5,0)</f>
        <v>0.3</v>
      </c>
      <c r="M87" s="49"/>
      <c r="N87" s="83">
        <f>IF(D87&gt;21,VLOOKUP(D87,Barem!$R$1:$S$48,2,1),0)</f>
        <v>0.4</v>
      </c>
      <c r="O87" s="46">
        <f t="shared" si="5"/>
        <v>3.65</v>
      </c>
      <c r="P87" s="52">
        <v>43600</v>
      </c>
      <c r="Q87" s="18">
        <f t="shared" si="6"/>
        <v>1</v>
      </c>
      <c r="S87" s="76">
        <f t="shared" si="7"/>
        <v>8.6492890995260654E-2</v>
      </c>
    </row>
    <row r="88" spans="1:19" x14ac:dyDescent="0.2">
      <c r="A88" s="23" t="s">
        <v>198</v>
      </c>
      <c r="B88" s="36" t="str">
        <f>VLOOKUP(A88,Participanti!A:B,2,0)</f>
        <v>M</v>
      </c>
      <c r="C88" s="24">
        <v>2</v>
      </c>
      <c r="D88" s="24">
        <v>12.01</v>
      </c>
      <c r="E88" s="25">
        <v>3.9606481481481479E-2</v>
      </c>
      <c r="F88" s="26">
        <f t="shared" si="4"/>
        <v>3.2977919634872171E-3</v>
      </c>
      <c r="G88" s="18">
        <f>IF(B88="F",VLOOKUP(D88,Barem!$B$2:$C$11,2,1),VLOOKUP(D88,Barem!$B$12:$C$21,2,1))</f>
        <v>3</v>
      </c>
      <c r="H88" s="18">
        <f>IF(G88=0,0,IF(B88="F",VLOOKUP(F88,Barem!$G$2:$H$11,2,1),VLOOKUP(F88,Barem!$G$12:$H$21,2,1)))</f>
        <v>3.5</v>
      </c>
      <c r="I88" s="24">
        <v>2.5</v>
      </c>
      <c r="J88" s="19">
        <f>VLOOKUP($C88, Barem!$L:$N,3,0)</f>
        <v>0.2</v>
      </c>
      <c r="K88" s="19">
        <f>VLOOKUP($C88, Barem!$L:$O,4,0)</f>
        <v>0.5</v>
      </c>
      <c r="L88" s="19">
        <f>VLOOKUP($C88, Barem!$L:$P,5,0)</f>
        <v>0.3</v>
      </c>
      <c r="M88" s="49"/>
      <c r="N88" s="83">
        <f>IF(D88&gt;21,VLOOKUP(D88,Barem!$R$1:$S$48,2,1),0)</f>
        <v>0</v>
      </c>
      <c r="O88" s="46">
        <f t="shared" si="5"/>
        <v>3.1</v>
      </c>
      <c r="P88" s="52">
        <v>43599</v>
      </c>
      <c r="Q88" s="18">
        <f t="shared" si="6"/>
        <v>1</v>
      </c>
      <c r="S88" s="76">
        <f t="shared" si="7"/>
        <v>0.25811823480432972</v>
      </c>
    </row>
    <row r="89" spans="1:19" x14ac:dyDescent="0.2">
      <c r="A89" s="23" t="s">
        <v>200</v>
      </c>
      <c r="B89" s="36" t="str">
        <f>VLOOKUP(A89,Participanti!A:B,2,0)</f>
        <v>M</v>
      </c>
      <c r="C89" s="24">
        <v>2</v>
      </c>
      <c r="D89" s="24">
        <v>7.02</v>
      </c>
      <c r="E89" s="25">
        <v>2.3495370370370371E-2</v>
      </c>
      <c r="F89" s="26">
        <f t="shared" si="4"/>
        <v>3.3469188561781158E-3</v>
      </c>
      <c r="G89" s="18">
        <f>IF(B89="F",VLOOKUP(D89,Barem!$B$2:$C$11,2,1),VLOOKUP(D89,Barem!$B$12:$C$21,2,1))</f>
        <v>2</v>
      </c>
      <c r="H89" s="18">
        <f>IF(G89=0,0,IF(B89="F",VLOOKUP(F89,Barem!$G$2:$H$11,2,1),VLOOKUP(F89,Barem!$G$12:$H$21,2,1)))</f>
        <v>3</v>
      </c>
      <c r="I89" s="24">
        <v>2</v>
      </c>
      <c r="J89" s="19">
        <f>VLOOKUP($C89, Barem!$L:$N,3,0)</f>
        <v>0.2</v>
      </c>
      <c r="K89" s="19">
        <f>VLOOKUP($C89, Barem!$L:$O,4,0)</f>
        <v>0.5</v>
      </c>
      <c r="L89" s="19">
        <f>VLOOKUP($C89, Barem!$L:$P,5,0)</f>
        <v>0.3</v>
      </c>
      <c r="M89" s="49"/>
      <c r="N89" s="83">
        <f>IF(D89&gt;21,VLOOKUP(D89,Barem!$R$1:$S$48,2,1),0)</f>
        <v>0</v>
      </c>
      <c r="O89" s="46">
        <f t="shared" si="5"/>
        <v>2.5</v>
      </c>
      <c r="P89" s="52">
        <v>43603</v>
      </c>
      <c r="Q89" s="18">
        <f t="shared" si="6"/>
        <v>1</v>
      </c>
      <c r="S89" s="76">
        <f t="shared" si="7"/>
        <v>0.35612535612535617</v>
      </c>
    </row>
    <row r="90" spans="1:19" x14ac:dyDescent="0.2">
      <c r="A90" s="23" t="s">
        <v>203</v>
      </c>
      <c r="B90" s="36" t="str">
        <f>VLOOKUP(A90,Participanti!A:B,2,0)</f>
        <v>M</v>
      </c>
      <c r="C90" s="24">
        <v>2</v>
      </c>
      <c r="D90" s="24">
        <v>10.75</v>
      </c>
      <c r="E90" s="25">
        <v>4.746527777777778E-2</v>
      </c>
      <c r="F90" s="26">
        <f t="shared" si="4"/>
        <v>4.4153746770025839E-3</v>
      </c>
      <c r="G90" s="18">
        <f>IF(B90="F",VLOOKUP(D90,Barem!$B$2:$C$11,2,1),VLOOKUP(D90,Barem!$B$12:$C$21,2,1))</f>
        <v>2.5</v>
      </c>
      <c r="H90" s="18">
        <f>IF(G90=0,0,IF(B90="F",VLOOKUP(F90,Barem!$G$2:$H$11,2,1),VLOOKUP(F90,Barem!$G$12:$H$21,2,1)))</f>
        <v>1</v>
      </c>
      <c r="I90" s="24">
        <v>2.5</v>
      </c>
      <c r="J90" s="19">
        <f>VLOOKUP($C90, Barem!$L:$N,3,0)</f>
        <v>0.2</v>
      </c>
      <c r="K90" s="19">
        <f>VLOOKUP($C90, Barem!$L:$O,4,0)</f>
        <v>0.5</v>
      </c>
      <c r="L90" s="19">
        <f>VLOOKUP($C90, Barem!$L:$P,5,0)</f>
        <v>0.3</v>
      </c>
      <c r="M90" s="49"/>
      <c r="N90" s="83">
        <f>IF(D90&gt;21,VLOOKUP(D90,Barem!$R$1:$S$48,2,1),0)</f>
        <v>0</v>
      </c>
      <c r="O90" s="46">
        <f t="shared" si="5"/>
        <v>1.75</v>
      </c>
      <c r="P90" s="52">
        <v>43604</v>
      </c>
      <c r="Q90" s="18">
        <f t="shared" si="6"/>
        <v>1</v>
      </c>
      <c r="S90" s="76">
        <f t="shared" si="7"/>
        <v>0.16279069767441862</v>
      </c>
    </row>
    <row r="91" spans="1:19" x14ac:dyDescent="0.2">
      <c r="A91" s="23" t="s">
        <v>205</v>
      </c>
      <c r="B91" s="36" t="str">
        <f>VLOOKUP(A91,Participanti!A:B,2,0)</f>
        <v>F</v>
      </c>
      <c r="C91" s="24">
        <v>2</v>
      </c>
      <c r="D91" s="24"/>
      <c r="E91" s="25"/>
      <c r="F91" s="26" t="e">
        <f t="shared" si="4"/>
        <v>#DIV/0!</v>
      </c>
      <c r="G91" s="18">
        <f>IF(B91="F",VLOOKUP(D91,Barem!$B$2:$C$11,2,1),VLOOKUP(D91,Barem!$B$12:$C$21,2,1))</f>
        <v>0</v>
      </c>
      <c r="H91" s="18">
        <f>IF(G91=0,0,IF(B91="F",VLOOKUP(F91,Barem!$G$2:$H$11,2,1),VLOOKUP(F91,Barem!$G$12:$H$21,2,1)))</f>
        <v>0</v>
      </c>
      <c r="I91" s="24"/>
      <c r="J91" s="19">
        <f>VLOOKUP($C91, Barem!$L:$N,3,0)</f>
        <v>0.2</v>
      </c>
      <c r="K91" s="19">
        <f>VLOOKUP($C91, Barem!$L:$O,4,0)</f>
        <v>0.5</v>
      </c>
      <c r="L91" s="19">
        <f>VLOOKUP($C91, Barem!$L:$P,5,0)</f>
        <v>0.3</v>
      </c>
      <c r="M91" s="49"/>
      <c r="N91" s="83">
        <f>IF(D91&gt;21,VLOOKUP(D91,Barem!$R$1:$S$48,2,1),0)</f>
        <v>0</v>
      </c>
      <c r="O91" s="46">
        <f t="shared" si="5"/>
        <v>0</v>
      </c>
      <c r="P91" s="52"/>
      <c r="Q91" s="18">
        <f t="shared" si="6"/>
        <v>1</v>
      </c>
      <c r="S91" s="76" t="e">
        <f t="shared" si="7"/>
        <v>#DIV/0!</v>
      </c>
    </row>
    <row r="92" spans="1:19" x14ac:dyDescent="0.2">
      <c r="A92" s="23" t="s">
        <v>207</v>
      </c>
      <c r="B92" s="36" t="str">
        <f>VLOOKUP(A92,Participanti!A:B,2,0)</f>
        <v>F</v>
      </c>
      <c r="C92" s="24">
        <v>2</v>
      </c>
      <c r="D92" s="24">
        <v>21.18</v>
      </c>
      <c r="E92" s="25">
        <v>9.3483796296296287E-2</v>
      </c>
      <c r="F92" s="26">
        <f t="shared" si="4"/>
        <v>4.4137769733850942E-3</v>
      </c>
      <c r="G92" s="18">
        <f>IF(B92="F",VLOOKUP(D92,Barem!$B$2:$C$11,2,1),VLOOKUP(D92,Barem!$B$12:$C$21,2,1))</f>
        <v>5</v>
      </c>
      <c r="H92" s="18">
        <f>IF(G92=0,0,IF(B92="F",VLOOKUP(F92,Barem!$G$2:$H$11,2,1),VLOOKUP(F92,Barem!$G$12:$H$21,2,1)))</f>
        <v>1.5</v>
      </c>
      <c r="I92" s="24">
        <v>4</v>
      </c>
      <c r="J92" s="19">
        <f>VLOOKUP($C92, Barem!$L:$N,3,0)</f>
        <v>0.2</v>
      </c>
      <c r="K92" s="19">
        <f>VLOOKUP($C92, Barem!$L:$O,4,0)</f>
        <v>0.5</v>
      </c>
      <c r="L92" s="19">
        <f>VLOOKUP($C92, Barem!$L:$P,5,0)</f>
        <v>0.3</v>
      </c>
      <c r="M92" s="49"/>
      <c r="N92" s="83">
        <f>IF(D92&gt;21,VLOOKUP(D92,Barem!$R$1:$S$48,2,1),0)</f>
        <v>0</v>
      </c>
      <c r="O92" s="46">
        <f t="shared" si="5"/>
        <v>2.95</v>
      </c>
      <c r="P92" s="52">
        <v>43604</v>
      </c>
      <c r="Q92" s="18">
        <f t="shared" si="6"/>
        <v>1</v>
      </c>
      <c r="S92" s="76">
        <f t="shared" si="7"/>
        <v>0.1392823418319169</v>
      </c>
    </row>
    <row r="93" spans="1:19" x14ac:dyDescent="0.2">
      <c r="A93" s="23" t="s">
        <v>2</v>
      </c>
      <c r="B93" s="36" t="str">
        <f>VLOOKUP(A93,Participanti!A:B,2,0)</f>
        <v>M</v>
      </c>
      <c r="C93" s="24">
        <v>2</v>
      </c>
      <c r="D93" s="24">
        <v>28.11</v>
      </c>
      <c r="E93" s="25">
        <v>9.5486111111111105E-2</v>
      </c>
      <c r="F93" s="26">
        <f t="shared" si="4"/>
        <v>3.3968733942053046E-3</v>
      </c>
      <c r="G93" s="18">
        <f>IF(B93="F",VLOOKUP(D93,Barem!$B$2:$C$11,2,1),VLOOKUP(D93,Barem!$B$12:$C$21,2,1))</f>
        <v>5</v>
      </c>
      <c r="H93" s="18">
        <f>IF(G93=0,0,IF(B93="F",VLOOKUP(F93,Barem!$G$2:$H$11,2,1),VLOOKUP(F93,Barem!$G$12:$H$21,2,1)))</f>
        <v>3</v>
      </c>
      <c r="I93" s="24">
        <v>3.5</v>
      </c>
      <c r="J93" s="19">
        <f>VLOOKUP($C93, Barem!$L:$N,3,0)</f>
        <v>0.2</v>
      </c>
      <c r="K93" s="19">
        <f>VLOOKUP($C93, Barem!$L:$O,4,0)</f>
        <v>0.5</v>
      </c>
      <c r="L93" s="19">
        <f>VLOOKUP($C93, Barem!$L:$P,5,0)</f>
        <v>0.3</v>
      </c>
      <c r="M93" s="49"/>
      <c r="N93" s="83">
        <f>IF(D93&gt;21,VLOOKUP(D93,Barem!$R$1:$S$48,2,1),0)</f>
        <v>0.1</v>
      </c>
      <c r="O93" s="46">
        <f t="shared" si="5"/>
        <v>3.65</v>
      </c>
      <c r="P93" s="52">
        <v>43601</v>
      </c>
      <c r="Q93" s="18">
        <f t="shared" si="6"/>
        <v>1</v>
      </c>
      <c r="S93" s="76">
        <f t="shared" si="7"/>
        <v>0.12984702952685878</v>
      </c>
    </row>
    <row r="94" spans="1:19" x14ac:dyDescent="0.2">
      <c r="A94" s="23" t="s">
        <v>223</v>
      </c>
      <c r="B94" s="36" t="str">
        <f>VLOOKUP(A94,Participanti!A:B,2,0)</f>
        <v>M</v>
      </c>
      <c r="C94" s="24">
        <v>2</v>
      </c>
      <c r="D94" s="24">
        <v>21.01</v>
      </c>
      <c r="E94" s="25">
        <v>7.4652777777777776E-2</v>
      </c>
      <c r="F94" s="26">
        <f t="shared" si="4"/>
        <v>3.5532021788566288E-3</v>
      </c>
      <c r="G94" s="18">
        <f>IF(B94="F",VLOOKUP(D94,Barem!$B$2:$C$11,2,1),VLOOKUP(D94,Barem!$B$12:$C$21,2,1))</f>
        <v>5</v>
      </c>
      <c r="H94" s="18">
        <f>IF(G94=0,0,IF(B94="F",VLOOKUP(F94,Barem!$G$2:$H$11,2,1),VLOOKUP(F94,Barem!$G$12:$H$21,2,1)))</f>
        <v>2.5</v>
      </c>
      <c r="I94" s="24">
        <v>2.5</v>
      </c>
      <c r="J94" s="19">
        <f>VLOOKUP($C94, Barem!$L:$N,3,0)</f>
        <v>0.2</v>
      </c>
      <c r="K94" s="19">
        <f>VLOOKUP($C94, Barem!$L:$O,4,0)</f>
        <v>0.5</v>
      </c>
      <c r="L94" s="19">
        <f>VLOOKUP($C94, Barem!$L:$P,5,0)</f>
        <v>0.3</v>
      </c>
      <c r="M94" s="49"/>
      <c r="N94" s="83">
        <f>IF(D94&gt;21,VLOOKUP(D94,Barem!$R$1:$S$48,2,1),0)</f>
        <v>0</v>
      </c>
      <c r="O94" s="46">
        <f t="shared" si="5"/>
        <v>3</v>
      </c>
      <c r="P94" s="52">
        <v>43599</v>
      </c>
      <c r="Q94" s="18">
        <f t="shared" si="6"/>
        <v>1</v>
      </c>
      <c r="S94" s="76">
        <f t="shared" si="7"/>
        <v>0.1427891480247501</v>
      </c>
    </row>
    <row r="95" spans="1:19" s="72" customFormat="1" x14ac:dyDescent="0.2">
      <c r="A95" s="62" t="s">
        <v>233</v>
      </c>
      <c r="B95" s="63" t="str">
        <f>VLOOKUP(A95,Participanti!A:B,2,0)</f>
        <v>M</v>
      </c>
      <c r="C95" s="64">
        <v>2</v>
      </c>
      <c r="D95" s="64">
        <v>15.01</v>
      </c>
      <c r="E95" s="65">
        <v>5.0208333333333334E-2</v>
      </c>
      <c r="F95" s="66">
        <f t="shared" si="4"/>
        <v>3.3449922274039531E-3</v>
      </c>
      <c r="G95" s="67">
        <f>IF(B95="F",VLOOKUP(D95,Barem!$B$2:$C$11,2,1),VLOOKUP(D95,Barem!$B$12:$C$21,2,1))</f>
        <v>3.5</v>
      </c>
      <c r="H95" s="67">
        <f>IF(G95=0,0,IF(B95="F",VLOOKUP(F95,Barem!$G$2:$H$11,2,1),VLOOKUP(F95,Barem!$G$12:$H$21,2,1)))</f>
        <v>3</v>
      </c>
      <c r="I95" s="64">
        <v>3</v>
      </c>
      <c r="J95" s="68">
        <f>VLOOKUP($C95, Barem!$L:$N,3,0)</f>
        <v>0.2</v>
      </c>
      <c r="K95" s="68">
        <f>VLOOKUP($C95, Barem!$L:$O,4,0)</f>
        <v>0.5</v>
      </c>
      <c r="L95" s="68">
        <f>VLOOKUP($C95, Barem!$L:$P,5,0)</f>
        <v>0.3</v>
      </c>
      <c r="M95" s="69"/>
      <c r="N95" s="83">
        <f>IF(D95&gt;21,VLOOKUP(D95,Barem!$R$1:$S$48,2,1),0)</f>
        <v>0</v>
      </c>
      <c r="O95" s="70">
        <f t="shared" si="5"/>
        <v>3.1</v>
      </c>
      <c r="P95" s="71">
        <v>43604</v>
      </c>
      <c r="Q95" s="67">
        <f t="shared" si="6"/>
        <v>1</v>
      </c>
      <c r="S95" s="76">
        <f t="shared" si="7"/>
        <v>0.20652898067954698</v>
      </c>
    </row>
    <row r="96" spans="1:19" x14ac:dyDescent="0.2">
      <c r="A96" s="23" t="s">
        <v>235</v>
      </c>
      <c r="B96" s="36" t="str">
        <f>VLOOKUP(A96,Participanti!A:B,2,0)</f>
        <v>M</v>
      </c>
      <c r="C96" s="24">
        <v>3</v>
      </c>
      <c r="D96" s="24">
        <v>17.440000000000001</v>
      </c>
      <c r="E96" s="25">
        <v>6.5729166666666672E-2</v>
      </c>
      <c r="F96" s="26">
        <f t="shared" si="4"/>
        <v>3.7688742354740059E-3</v>
      </c>
      <c r="G96" s="18">
        <f>IF(B96="F",VLOOKUP(D96,Barem!$B$2:$C$11,2,1),VLOOKUP(D96,Barem!$B$12:$C$21,2,1))</f>
        <v>4</v>
      </c>
      <c r="H96" s="18">
        <f>IF(G96=0,0,IF(B96="F",VLOOKUP(F96,Barem!$G$2:$H$11,2,1),VLOOKUP(F96,Barem!$G$12:$H$21,2,1)))</f>
        <v>2</v>
      </c>
      <c r="I96" s="24">
        <v>0.5</v>
      </c>
      <c r="J96" s="19">
        <f>VLOOKUP($C96, Barem!$L:$N,3,0)</f>
        <v>0.2</v>
      </c>
      <c r="K96" s="19">
        <f>VLOOKUP($C96, Barem!$L:$O,4,0)</f>
        <v>0.3</v>
      </c>
      <c r="L96" s="19">
        <f>VLOOKUP($C96, Barem!$L:$P,5,0)</f>
        <v>0.5</v>
      </c>
      <c r="M96" s="49"/>
      <c r="N96" s="83">
        <f>IF(D96&gt;21,VLOOKUP(D96,Barem!$R$1:$S$48,2,1),0)</f>
        <v>0</v>
      </c>
      <c r="O96" s="46">
        <f t="shared" si="5"/>
        <v>1.65</v>
      </c>
      <c r="P96" s="52">
        <v>43610</v>
      </c>
      <c r="Q96" s="18">
        <f t="shared" si="6"/>
        <v>1</v>
      </c>
      <c r="S96" s="76">
        <f t="shared" si="7"/>
        <v>9.4610091743119254E-2</v>
      </c>
    </row>
    <row r="97" spans="1:19" x14ac:dyDescent="0.2">
      <c r="A97" s="23" t="s">
        <v>276</v>
      </c>
      <c r="B97" s="36" t="str">
        <f>VLOOKUP(A97,Participanti!A:B,2,0)</f>
        <v>M</v>
      </c>
      <c r="C97" s="24">
        <v>3</v>
      </c>
      <c r="D97" s="24">
        <v>21.22</v>
      </c>
      <c r="E97" s="25">
        <v>6.8657407407407403E-2</v>
      </c>
      <c r="F97" s="26">
        <f t="shared" si="4"/>
        <v>3.2355045903585018E-3</v>
      </c>
      <c r="G97" s="18">
        <f>IF(B97="F",VLOOKUP(D97,Barem!$B$2:$C$11,2,1),VLOOKUP(D97,Barem!$B$12:$C$21,2,1))</f>
        <v>5</v>
      </c>
      <c r="H97" s="18">
        <f>IF(G97=0,0,IF(B97="F",VLOOKUP(F97,Barem!$G$2:$H$11,2,1),VLOOKUP(F97,Barem!$G$12:$H$21,2,1)))</f>
        <v>3.5</v>
      </c>
      <c r="I97" s="24">
        <v>1.5</v>
      </c>
      <c r="J97" s="19">
        <f>VLOOKUP($C97, Barem!$L:$N,3,0)</f>
        <v>0.2</v>
      </c>
      <c r="K97" s="19">
        <f>VLOOKUP($C97, Barem!$L:$O,4,0)</f>
        <v>0.3</v>
      </c>
      <c r="L97" s="19">
        <f>VLOOKUP($C97, Barem!$L:$P,5,0)</f>
        <v>0.5</v>
      </c>
      <c r="M97" s="49"/>
      <c r="N97" s="83">
        <f>IF(D97&gt;21,VLOOKUP(D97,Barem!$R$1:$S$48,2,1),0)</f>
        <v>0</v>
      </c>
      <c r="O97" s="46">
        <f t="shared" si="5"/>
        <v>2.8</v>
      </c>
      <c r="P97" s="52">
        <v>43611</v>
      </c>
      <c r="Q97" s="18">
        <f t="shared" si="6"/>
        <v>1</v>
      </c>
      <c r="S97" s="76">
        <f t="shared" si="7"/>
        <v>0.13195098963242224</v>
      </c>
    </row>
    <row r="98" spans="1:19" x14ac:dyDescent="0.2">
      <c r="A98" s="23" t="s">
        <v>54</v>
      </c>
      <c r="B98" s="36" t="str">
        <f>VLOOKUP(A98,Participanti!A:B,2,0)</f>
        <v>M</v>
      </c>
      <c r="C98" s="24">
        <v>3</v>
      </c>
      <c r="D98" s="24">
        <v>42.42</v>
      </c>
      <c r="E98" s="25">
        <v>0.18224537037037036</v>
      </c>
      <c r="F98" s="26">
        <f t="shared" si="4"/>
        <v>4.2962133514938793E-3</v>
      </c>
      <c r="G98" s="18">
        <f>IF(B98="F",VLOOKUP(D98,Barem!$B$2:$C$11,2,1),VLOOKUP(D98,Barem!$B$12:$C$21,2,1))</f>
        <v>5</v>
      </c>
      <c r="H98" s="18">
        <f>IF(G98=0,0,IF(B98="F",VLOOKUP(F98,Barem!$G$2:$H$11,2,1),VLOOKUP(F98,Barem!$G$12:$H$21,2,1)))</f>
        <v>1</v>
      </c>
      <c r="I98" s="24">
        <v>3.5</v>
      </c>
      <c r="J98" s="19">
        <f>VLOOKUP($C98, Barem!$L:$N,3,0)</f>
        <v>0.2</v>
      </c>
      <c r="K98" s="19">
        <f>VLOOKUP($C98, Barem!$L:$O,4,0)</f>
        <v>0.3</v>
      </c>
      <c r="L98" s="19">
        <f>VLOOKUP($C98, Barem!$L:$P,5,0)</f>
        <v>0.5</v>
      </c>
      <c r="M98" s="49">
        <v>0.5</v>
      </c>
      <c r="N98" s="83">
        <f>IF(D98&gt;21,VLOOKUP(D98,Barem!$R$1:$S$48,2,1),0)</f>
        <v>0.4</v>
      </c>
      <c r="O98" s="46">
        <f t="shared" si="5"/>
        <v>3.9499999999999997</v>
      </c>
      <c r="P98" s="52">
        <v>43611</v>
      </c>
      <c r="Q98" s="18">
        <f t="shared" si="6"/>
        <v>1</v>
      </c>
      <c r="S98" s="76">
        <f t="shared" si="7"/>
        <v>9.3116454502593107E-2</v>
      </c>
    </row>
    <row r="99" spans="1:19" x14ac:dyDescent="0.2">
      <c r="A99" s="23" t="s">
        <v>55</v>
      </c>
      <c r="B99" s="36" t="str">
        <f>VLOOKUP(A99,Participanti!A:B,2,0)</f>
        <v>F</v>
      </c>
      <c r="C99" s="24">
        <v>3</v>
      </c>
      <c r="D99" s="24">
        <v>14.03</v>
      </c>
      <c r="E99" s="25">
        <v>6.1666666666666668E-2</v>
      </c>
      <c r="F99" s="26">
        <f t="shared" si="4"/>
        <v>4.395343311950582E-3</v>
      </c>
      <c r="G99" s="18">
        <f>IF(B99="F",VLOOKUP(D99,Barem!$B$2:$C$11,2,1),VLOOKUP(D99,Barem!$B$12:$C$21,2,1))</f>
        <v>3.5</v>
      </c>
      <c r="H99" s="18">
        <f>IF(G99=0,0,IF(B99="F",VLOOKUP(F99,Barem!$G$2:$H$11,2,1),VLOOKUP(F99,Barem!$G$12:$H$21,2,1)))</f>
        <v>1.5</v>
      </c>
      <c r="I99" s="24">
        <v>2</v>
      </c>
      <c r="J99" s="19">
        <f>VLOOKUP($C99, Barem!$L:$N,3,0)</f>
        <v>0.2</v>
      </c>
      <c r="K99" s="19">
        <f>VLOOKUP($C99, Barem!$L:$O,4,0)</f>
        <v>0.3</v>
      </c>
      <c r="L99" s="19">
        <f>VLOOKUP($C99, Barem!$L:$P,5,0)</f>
        <v>0.5</v>
      </c>
      <c r="M99" s="49"/>
      <c r="N99" s="83">
        <f>IF(D99&gt;21,VLOOKUP(D99,Barem!$R$1:$S$48,2,1),0)</f>
        <v>0</v>
      </c>
      <c r="O99" s="46">
        <f t="shared" si="5"/>
        <v>2.15</v>
      </c>
      <c r="P99" s="52">
        <v>43611</v>
      </c>
      <c r="Q99" s="18">
        <f t="shared" si="6"/>
        <v>1</v>
      </c>
      <c r="S99" s="76">
        <f t="shared" si="7"/>
        <v>0.15324305060584462</v>
      </c>
    </row>
    <row r="100" spans="1:19" x14ac:dyDescent="0.2">
      <c r="A100" s="23" t="s">
        <v>56</v>
      </c>
      <c r="B100" s="36" t="str">
        <f>VLOOKUP(A100,Participanti!A:B,2,0)</f>
        <v>F</v>
      </c>
      <c r="C100" s="24">
        <v>3</v>
      </c>
      <c r="D100" s="24"/>
      <c r="E100" s="25"/>
      <c r="F100" s="26" t="e">
        <f t="shared" si="4"/>
        <v>#DIV/0!</v>
      </c>
      <c r="G100" s="18">
        <f>IF(B100="F",VLOOKUP(D100,Barem!$B$2:$C$11,2,1),VLOOKUP(D100,Barem!$B$12:$C$21,2,1))</f>
        <v>0</v>
      </c>
      <c r="H100" s="18">
        <f>IF(G100=0,0,IF(B100="F",VLOOKUP(F100,Barem!$G$2:$H$11,2,1),VLOOKUP(F100,Barem!$G$12:$H$21,2,1)))</f>
        <v>0</v>
      </c>
      <c r="I100" s="24"/>
      <c r="J100" s="19">
        <f>VLOOKUP($C100, Barem!$L:$N,3,0)</f>
        <v>0.2</v>
      </c>
      <c r="K100" s="19">
        <f>VLOOKUP($C100, Barem!$L:$O,4,0)</f>
        <v>0.3</v>
      </c>
      <c r="L100" s="19">
        <f>VLOOKUP($C100, Barem!$L:$P,5,0)</f>
        <v>0.5</v>
      </c>
      <c r="M100" s="49"/>
      <c r="N100" s="83">
        <f>IF(D100&gt;21,VLOOKUP(D100,Barem!$R$1:$S$48,2,1),0)</f>
        <v>0</v>
      </c>
      <c r="O100" s="46">
        <f t="shared" si="5"/>
        <v>0</v>
      </c>
      <c r="P100" s="52"/>
      <c r="Q100" s="18">
        <f t="shared" si="6"/>
        <v>1</v>
      </c>
      <c r="S100" s="76" t="e">
        <f t="shared" si="7"/>
        <v>#DIV/0!</v>
      </c>
    </row>
    <row r="101" spans="1:19" x14ac:dyDescent="0.2">
      <c r="A101" s="23" t="s">
        <v>8</v>
      </c>
      <c r="B101" s="36" t="str">
        <f>VLOOKUP(A101,Participanti!A:B,2,0)</f>
        <v>M</v>
      </c>
      <c r="C101" s="24">
        <v>3</v>
      </c>
      <c r="D101" s="24">
        <v>16</v>
      </c>
      <c r="E101" s="25">
        <v>6.429398148148148E-2</v>
      </c>
      <c r="F101" s="26">
        <f t="shared" si="4"/>
        <v>4.0183738425925925E-3</v>
      </c>
      <c r="G101" s="18">
        <f>IF(B101="F",VLOOKUP(D101,Barem!$B$2:$C$11,2,1),VLOOKUP(D101,Barem!$B$12:$C$21,2,1))</f>
        <v>3.5</v>
      </c>
      <c r="H101" s="18">
        <f>IF(G101=0,0,IF(B101="F",VLOOKUP(F101,Barem!$G$2:$H$11,2,1),VLOOKUP(F101,Barem!$G$12:$H$21,2,1)))</f>
        <v>1.5</v>
      </c>
      <c r="I101" s="24">
        <v>2.5</v>
      </c>
      <c r="J101" s="19">
        <f>VLOOKUP($C101, Barem!$L:$N,3,0)</f>
        <v>0.2</v>
      </c>
      <c r="K101" s="19">
        <f>VLOOKUP($C101, Barem!$L:$O,4,0)</f>
        <v>0.3</v>
      </c>
      <c r="L101" s="19">
        <f>VLOOKUP($C101, Barem!$L:$P,5,0)</f>
        <v>0.5</v>
      </c>
      <c r="M101" s="49"/>
      <c r="N101" s="83">
        <f>IF(D101&gt;21,VLOOKUP(D101,Barem!$R$1:$S$48,2,1),0)</f>
        <v>0</v>
      </c>
      <c r="O101" s="46">
        <f t="shared" si="5"/>
        <v>2.4</v>
      </c>
      <c r="P101" s="52">
        <v>43611</v>
      </c>
      <c r="Q101" s="18">
        <f t="shared" si="6"/>
        <v>1</v>
      </c>
      <c r="S101" s="76">
        <f t="shared" si="7"/>
        <v>0.15</v>
      </c>
    </row>
    <row r="102" spans="1:19" x14ac:dyDescent="0.2">
      <c r="A102" s="23" t="s">
        <v>57</v>
      </c>
      <c r="B102" s="36" t="str">
        <f>VLOOKUP(A102,Participanti!A:B,2,0)</f>
        <v>M</v>
      </c>
      <c r="C102" s="24">
        <v>3</v>
      </c>
      <c r="D102" s="24">
        <v>5.65</v>
      </c>
      <c r="E102" s="25">
        <v>1.7835648148148149E-2</v>
      </c>
      <c r="F102" s="26">
        <f t="shared" si="4"/>
        <v>3.1567518846279908E-3</v>
      </c>
      <c r="G102" s="18">
        <f>IF(B102="F",VLOOKUP(D102,Barem!$B$2:$C$11,2,1),VLOOKUP(D102,Barem!$B$12:$C$21,2,1))</f>
        <v>1.5</v>
      </c>
      <c r="H102" s="18">
        <f>IF(G102=0,0,IF(B102="F",VLOOKUP(F102,Barem!$G$2:$H$11,2,1),VLOOKUP(F102,Barem!$G$12:$H$21,2,1)))</f>
        <v>3.5</v>
      </c>
      <c r="I102" s="24">
        <v>1.5</v>
      </c>
      <c r="J102" s="19">
        <f>VLOOKUP($C102, Barem!$L:$N,3,0)</f>
        <v>0.2</v>
      </c>
      <c r="K102" s="19">
        <f>VLOOKUP($C102, Barem!$L:$O,4,0)</f>
        <v>0.3</v>
      </c>
      <c r="L102" s="19">
        <f>VLOOKUP($C102, Barem!$L:$P,5,0)</f>
        <v>0.5</v>
      </c>
      <c r="M102" s="49"/>
      <c r="N102" s="83">
        <f>IF(D102&gt;21,VLOOKUP(D102,Barem!$R$1:$S$48,2,1),0)</f>
        <v>0</v>
      </c>
      <c r="O102" s="46">
        <f t="shared" si="5"/>
        <v>2.1</v>
      </c>
      <c r="P102" s="52">
        <v>43610</v>
      </c>
      <c r="Q102" s="18">
        <f t="shared" si="6"/>
        <v>1</v>
      </c>
      <c r="S102" s="76">
        <f t="shared" si="7"/>
        <v>0.37168141592920351</v>
      </c>
    </row>
    <row r="103" spans="1:19" x14ac:dyDescent="0.2">
      <c r="A103" s="23" t="s">
        <v>59</v>
      </c>
      <c r="B103" s="36" t="str">
        <f>VLOOKUP(A103,Participanti!A:B,2,0)</f>
        <v>M</v>
      </c>
      <c r="C103" s="24">
        <v>3</v>
      </c>
      <c r="D103" s="24">
        <v>10.37</v>
      </c>
      <c r="E103" s="25">
        <v>4.6446759259259257E-2</v>
      </c>
      <c r="F103" s="26">
        <f t="shared" si="4"/>
        <v>4.4789546055216262E-3</v>
      </c>
      <c r="G103" s="18">
        <f>IF(B103="F",VLOOKUP(D103,Barem!$B$2:$C$11,2,1),VLOOKUP(D103,Barem!$B$12:$C$21,2,1))</f>
        <v>2.5</v>
      </c>
      <c r="H103" s="18">
        <f>IF(G103=0,0,IF(B103="F",VLOOKUP(F103,Barem!$G$2:$H$11,2,1),VLOOKUP(F103,Barem!$G$12:$H$21,2,1)))</f>
        <v>1</v>
      </c>
      <c r="I103" s="24">
        <v>3.5</v>
      </c>
      <c r="J103" s="19">
        <f>VLOOKUP($C103, Barem!$L:$N,3,0)</f>
        <v>0.2</v>
      </c>
      <c r="K103" s="19">
        <f>VLOOKUP($C103, Barem!$L:$O,4,0)</f>
        <v>0.3</v>
      </c>
      <c r="L103" s="19">
        <f>VLOOKUP($C103, Barem!$L:$P,5,0)</f>
        <v>0.5</v>
      </c>
      <c r="M103" s="49"/>
      <c r="N103" s="83">
        <f>IF(D103&gt;21,VLOOKUP(D103,Barem!$R$1:$S$48,2,1),0)</f>
        <v>0</v>
      </c>
      <c r="O103" s="46">
        <f t="shared" si="5"/>
        <v>2.5499999999999998</v>
      </c>
      <c r="P103" s="52">
        <v>43610</v>
      </c>
      <c r="Q103" s="18">
        <f t="shared" si="6"/>
        <v>1</v>
      </c>
      <c r="S103" s="76">
        <f t="shared" si="7"/>
        <v>0.24590163934426229</v>
      </c>
    </row>
    <row r="104" spans="1:19" x14ac:dyDescent="0.2">
      <c r="A104" s="23" t="s">
        <v>60</v>
      </c>
      <c r="B104" s="36" t="str">
        <f>VLOOKUP(A104,Participanti!A:B,2,0)</f>
        <v>F</v>
      </c>
      <c r="C104" s="24">
        <v>3</v>
      </c>
      <c r="D104" s="24">
        <v>45.41</v>
      </c>
      <c r="E104" s="25">
        <v>0.25</v>
      </c>
      <c r="F104" s="26">
        <f t="shared" si="4"/>
        <v>5.5053952873816347E-3</v>
      </c>
      <c r="G104" s="18">
        <f>IF(B104="F",VLOOKUP(D104,Barem!$B$2:$C$11,2,1),VLOOKUP(D104,Barem!$B$12:$C$21,2,1))</f>
        <v>5</v>
      </c>
      <c r="H104" s="18">
        <f>IF(G104=0,0,IF(B104="F",VLOOKUP(F104,Barem!$G$2:$H$11,2,1),VLOOKUP(F104,Barem!$G$12:$H$21,2,1)))</f>
        <v>1</v>
      </c>
      <c r="I104" s="24">
        <v>4.5</v>
      </c>
      <c r="J104" s="19">
        <f>VLOOKUP($C104, Barem!$L:$N,3,0)</f>
        <v>0.2</v>
      </c>
      <c r="K104" s="19">
        <f>VLOOKUP($C104, Barem!$L:$O,4,0)</f>
        <v>0.3</v>
      </c>
      <c r="L104" s="19">
        <f>VLOOKUP($C104, Barem!$L:$P,5,0)</f>
        <v>0.5</v>
      </c>
      <c r="M104" s="49"/>
      <c r="N104" s="83">
        <f>IF(D104&gt;21,VLOOKUP(D104,Barem!$R$1:$S$48,2,1),0)</f>
        <v>0.4</v>
      </c>
      <c r="O104" s="46">
        <f t="shared" si="5"/>
        <v>3.9499999999999997</v>
      </c>
      <c r="P104" s="52">
        <v>43610</v>
      </c>
      <c r="Q104" s="18">
        <f t="shared" si="6"/>
        <v>1</v>
      </c>
      <c r="S104" s="76">
        <f t="shared" si="7"/>
        <v>8.6985245540629821E-2</v>
      </c>
    </row>
    <row r="105" spans="1:19" x14ac:dyDescent="0.2">
      <c r="A105" s="23" t="s">
        <v>61</v>
      </c>
      <c r="B105" s="36" t="str">
        <f>VLOOKUP(A105,Participanti!A:B,2,0)</f>
        <v>M</v>
      </c>
      <c r="C105" s="24">
        <v>3</v>
      </c>
      <c r="D105" s="24">
        <v>21.01</v>
      </c>
      <c r="E105" s="25">
        <v>7.2881944444444444E-2</v>
      </c>
      <c r="F105" s="26">
        <f t="shared" si="4"/>
        <v>3.4689169178697974E-3</v>
      </c>
      <c r="G105" s="18">
        <f>IF(B105="F",VLOOKUP(D105,Barem!$B$2:$C$11,2,1),VLOOKUP(D105,Barem!$B$12:$C$21,2,1))</f>
        <v>5</v>
      </c>
      <c r="H105" s="18">
        <f>IF(G105=0,0,IF(B105="F",VLOOKUP(F105,Barem!$G$2:$H$11,2,1),VLOOKUP(F105,Barem!$G$12:$H$21,2,1)))</f>
        <v>3</v>
      </c>
      <c r="I105" s="24">
        <v>4</v>
      </c>
      <c r="J105" s="19">
        <f>VLOOKUP($C105, Barem!$L:$N,3,0)</f>
        <v>0.2</v>
      </c>
      <c r="K105" s="19">
        <f>VLOOKUP($C105, Barem!$L:$O,4,0)</f>
        <v>0.3</v>
      </c>
      <c r="L105" s="19">
        <f>VLOOKUP($C105, Barem!$L:$P,5,0)</f>
        <v>0.5</v>
      </c>
      <c r="M105" s="49"/>
      <c r="N105" s="83">
        <f>IF(D105&gt;21,VLOOKUP(D105,Barem!$R$1:$S$48,2,1),0)</f>
        <v>0</v>
      </c>
      <c r="O105" s="46">
        <f t="shared" si="5"/>
        <v>3.9</v>
      </c>
      <c r="P105" s="52">
        <v>43611</v>
      </c>
      <c r="Q105" s="18">
        <f t="shared" si="6"/>
        <v>1</v>
      </c>
      <c r="S105" s="76">
        <f t="shared" si="7"/>
        <v>0.18562589243217514</v>
      </c>
    </row>
    <row r="106" spans="1:19" x14ac:dyDescent="0.2">
      <c r="A106" s="23" t="s">
        <v>62</v>
      </c>
      <c r="B106" s="36" t="str">
        <f>VLOOKUP(A106,Participanti!A:B,2,0)</f>
        <v>M</v>
      </c>
      <c r="C106" s="24">
        <v>3</v>
      </c>
      <c r="D106" s="24">
        <v>22.08</v>
      </c>
      <c r="E106" s="25">
        <v>8.1250000000000003E-2</v>
      </c>
      <c r="F106" s="26">
        <f t="shared" si="4"/>
        <v>3.6798007246376815E-3</v>
      </c>
      <c r="G106" s="18">
        <f>IF(B106="F",VLOOKUP(D106,Barem!$B$2:$C$11,2,1),VLOOKUP(D106,Barem!$B$12:$C$21,2,1))</f>
        <v>5</v>
      </c>
      <c r="H106" s="18">
        <f>IF(G106=0,0,IF(B106="F",VLOOKUP(F106,Barem!$G$2:$H$11,2,1),VLOOKUP(F106,Barem!$G$12:$H$21,2,1)))</f>
        <v>2</v>
      </c>
      <c r="I106" s="24">
        <v>3.5</v>
      </c>
      <c r="J106" s="19">
        <f>VLOOKUP($C106, Barem!$L:$N,3,0)</f>
        <v>0.2</v>
      </c>
      <c r="K106" s="19">
        <f>VLOOKUP($C106, Barem!$L:$O,4,0)</f>
        <v>0.3</v>
      </c>
      <c r="L106" s="19">
        <f>VLOOKUP($C106, Barem!$L:$P,5,0)</f>
        <v>0.5</v>
      </c>
      <c r="M106" s="49"/>
      <c r="N106" s="83">
        <f>IF(D106&gt;21,VLOOKUP(D106,Barem!$R$1:$S$48,2,1),0)</f>
        <v>0</v>
      </c>
      <c r="O106" s="46">
        <f t="shared" si="5"/>
        <v>3.35</v>
      </c>
      <c r="P106" s="52">
        <v>43611</v>
      </c>
      <c r="Q106" s="18">
        <f t="shared" si="6"/>
        <v>1</v>
      </c>
      <c r="S106" s="76">
        <f t="shared" si="7"/>
        <v>0.15172101449275363</v>
      </c>
    </row>
    <row r="107" spans="1:19" x14ac:dyDescent="0.2">
      <c r="A107" s="23" t="s">
        <v>63</v>
      </c>
      <c r="B107" s="36" t="str">
        <f>VLOOKUP(A107,Participanti!A:B,2,0)</f>
        <v>M</v>
      </c>
      <c r="C107" s="24">
        <v>3</v>
      </c>
      <c r="D107" s="24">
        <v>42.2</v>
      </c>
      <c r="E107" s="25">
        <v>0.24347222222222223</v>
      </c>
      <c r="F107" s="26">
        <f t="shared" si="4"/>
        <v>5.7694839389152179E-3</v>
      </c>
      <c r="G107" s="18">
        <f>IF(B107="F",VLOOKUP(D107,Barem!$B$2:$C$11,2,1),VLOOKUP(D107,Barem!$B$12:$C$21,2,1))</f>
        <v>5</v>
      </c>
      <c r="H107" s="18">
        <f>IF(G107=0,0,IF(B107="F",VLOOKUP(F107,Barem!$G$2:$H$11,2,1),VLOOKUP(F107,Barem!$G$12:$H$21,2,1)))</f>
        <v>0</v>
      </c>
      <c r="I107" s="24">
        <v>4.5</v>
      </c>
      <c r="J107" s="19">
        <f>VLOOKUP($C107, Barem!$L:$N,3,0)</f>
        <v>0.2</v>
      </c>
      <c r="K107" s="19">
        <f>VLOOKUP($C107, Barem!$L:$O,4,0)</f>
        <v>0.3</v>
      </c>
      <c r="L107" s="19">
        <f>VLOOKUP($C107, Barem!$L:$P,5,0)</f>
        <v>0.5</v>
      </c>
      <c r="M107" s="49">
        <v>1.5</v>
      </c>
      <c r="N107" s="83">
        <f>IF(D107&gt;21,VLOOKUP(D107,Barem!$R$1:$S$48,2,1),0)</f>
        <v>0.4</v>
      </c>
      <c r="O107" s="46">
        <f t="shared" si="5"/>
        <v>5.15</v>
      </c>
      <c r="P107" s="52">
        <v>43610</v>
      </c>
      <c r="Q107" s="18">
        <f t="shared" si="6"/>
        <v>1</v>
      </c>
      <c r="S107" s="76">
        <f t="shared" si="7"/>
        <v>0.12203791469194313</v>
      </c>
    </row>
    <row r="108" spans="1:19" x14ac:dyDescent="0.2">
      <c r="A108" s="23" t="s">
        <v>64</v>
      </c>
      <c r="B108" s="36" t="str">
        <f>VLOOKUP(A108,Participanti!A:B,2,0)</f>
        <v>F</v>
      </c>
      <c r="C108" s="24">
        <v>3</v>
      </c>
      <c r="D108" s="24">
        <v>10</v>
      </c>
      <c r="E108" s="25">
        <v>3.9930555555555559E-2</v>
      </c>
      <c r="F108" s="26">
        <f t="shared" si="4"/>
        <v>3.9930555555555561E-3</v>
      </c>
      <c r="G108" s="18">
        <f>IF(B108="F",VLOOKUP(D108,Barem!$B$2:$C$11,2,1),VLOOKUP(D108,Barem!$B$12:$C$21,2,1))</f>
        <v>2.5</v>
      </c>
      <c r="H108" s="18">
        <f>IF(G108=0,0,IF(B108="F",VLOOKUP(F108,Barem!$G$2:$H$11,2,1),VLOOKUP(F108,Barem!$G$12:$H$21,2,1)))</f>
        <v>2.5</v>
      </c>
      <c r="I108" s="24">
        <v>3.5</v>
      </c>
      <c r="J108" s="19">
        <f>VLOOKUP($C108, Barem!$L:$N,3,0)</f>
        <v>0.2</v>
      </c>
      <c r="K108" s="19">
        <f>VLOOKUP($C108, Barem!$L:$O,4,0)</f>
        <v>0.3</v>
      </c>
      <c r="L108" s="19">
        <f>VLOOKUP($C108, Barem!$L:$P,5,0)</f>
        <v>0.5</v>
      </c>
      <c r="M108" s="49"/>
      <c r="N108" s="83">
        <f>IF(D108&gt;21,VLOOKUP(D108,Barem!$R$1:$S$48,2,1),0)</f>
        <v>0</v>
      </c>
      <c r="O108" s="46">
        <f t="shared" si="5"/>
        <v>3</v>
      </c>
      <c r="P108" s="52">
        <v>43609</v>
      </c>
      <c r="Q108" s="18">
        <f t="shared" si="6"/>
        <v>1</v>
      </c>
      <c r="S108" s="76">
        <f t="shared" si="7"/>
        <v>0.3</v>
      </c>
    </row>
    <row r="109" spans="1:19" x14ac:dyDescent="0.2">
      <c r="A109" s="23" t="s">
        <v>65</v>
      </c>
      <c r="B109" s="36" t="str">
        <f>VLOOKUP(A109,Participanti!A:B,2,0)</f>
        <v>M</v>
      </c>
      <c r="C109" s="24">
        <v>3</v>
      </c>
      <c r="D109" s="24">
        <v>23.08</v>
      </c>
      <c r="E109" s="25">
        <v>9.9224537037037042E-2</v>
      </c>
      <c r="F109" s="26">
        <f t="shared" si="4"/>
        <v>4.2991567173759557E-3</v>
      </c>
      <c r="G109" s="18">
        <f>IF(B109="F",VLOOKUP(D109,Barem!$B$2:$C$11,2,1),VLOOKUP(D109,Barem!$B$12:$C$21,2,1))</f>
        <v>5</v>
      </c>
      <c r="H109" s="18">
        <f>IF(G109=0,0,IF(B109="F",VLOOKUP(F109,Barem!$G$2:$H$11,2,1),VLOOKUP(F109,Barem!$G$12:$H$21,2,1)))</f>
        <v>1</v>
      </c>
      <c r="I109" s="24">
        <v>3</v>
      </c>
      <c r="J109" s="19">
        <f>VLOOKUP($C109, Barem!$L:$N,3,0)</f>
        <v>0.2</v>
      </c>
      <c r="K109" s="19">
        <f>VLOOKUP($C109, Barem!$L:$O,4,0)</f>
        <v>0.3</v>
      </c>
      <c r="L109" s="19">
        <f>VLOOKUP($C109, Barem!$L:$P,5,0)</f>
        <v>0.5</v>
      </c>
      <c r="M109" s="49"/>
      <c r="N109" s="83">
        <f>IF(D109&gt;21,VLOOKUP(D109,Barem!$R$1:$S$48,2,1),0)</f>
        <v>0</v>
      </c>
      <c r="O109" s="46">
        <f t="shared" si="5"/>
        <v>2.8</v>
      </c>
      <c r="P109" s="52">
        <v>43611</v>
      </c>
      <c r="Q109" s="18">
        <f t="shared" si="6"/>
        <v>1</v>
      </c>
      <c r="S109" s="76">
        <f t="shared" si="7"/>
        <v>0.12131715771230503</v>
      </c>
    </row>
    <row r="110" spans="1:19" x14ac:dyDescent="0.2">
      <c r="A110" s="23" t="s">
        <v>66</v>
      </c>
      <c r="B110" s="36" t="str">
        <f>VLOOKUP(A110,Participanti!A:B,2,0)</f>
        <v>M</v>
      </c>
      <c r="C110" s="24">
        <v>3</v>
      </c>
      <c r="D110" s="24">
        <v>12.01</v>
      </c>
      <c r="E110" s="25">
        <v>4.2280092592592598E-2</v>
      </c>
      <c r="F110" s="74">
        <f t="shared" si="4"/>
        <v>3.520407376568909E-3</v>
      </c>
      <c r="G110" s="18">
        <f>IF(B110="F",VLOOKUP(D110,Barem!$B$2:$C$11,2,1),VLOOKUP(D110,Barem!$B$12:$C$21,2,1))</f>
        <v>3</v>
      </c>
      <c r="H110" s="18">
        <f>IF(G110=0,0,IF(B110="F",VLOOKUP(F110,Barem!$G$2:$H$11,2,1),VLOOKUP(F110,Barem!$G$12:$H$21,2,1)))</f>
        <v>2.5</v>
      </c>
      <c r="I110" s="24">
        <v>1.5</v>
      </c>
      <c r="J110" s="19">
        <f>VLOOKUP($C110, Barem!$L:$N,3,0)</f>
        <v>0.2</v>
      </c>
      <c r="K110" s="19">
        <f>VLOOKUP($C110, Barem!$L:$O,4,0)</f>
        <v>0.3</v>
      </c>
      <c r="L110" s="19">
        <f>VLOOKUP($C110, Barem!$L:$P,5,0)</f>
        <v>0.5</v>
      </c>
      <c r="M110" s="49"/>
      <c r="N110" s="83">
        <f>IF(D110&gt;21,VLOOKUP(D110,Barem!$R$1:$S$48,2,1),0)</f>
        <v>0</v>
      </c>
      <c r="O110" s="46">
        <f t="shared" si="5"/>
        <v>2.1</v>
      </c>
      <c r="P110" s="52">
        <v>43610</v>
      </c>
      <c r="Q110" s="18">
        <f t="shared" si="6"/>
        <v>1</v>
      </c>
      <c r="S110" s="76">
        <f t="shared" si="7"/>
        <v>0.17485428809325562</v>
      </c>
    </row>
    <row r="111" spans="1:19" x14ac:dyDescent="0.2">
      <c r="A111" s="23" t="s">
        <v>67</v>
      </c>
      <c r="B111" s="36" t="str">
        <f>VLOOKUP(A111,Participanti!A:B,2,0)</f>
        <v>M</v>
      </c>
      <c r="C111" s="24">
        <v>3</v>
      </c>
      <c r="D111" s="24"/>
      <c r="E111" s="25"/>
      <c r="F111" s="26" t="e">
        <f t="shared" si="4"/>
        <v>#DIV/0!</v>
      </c>
      <c r="G111" s="18">
        <f>IF(B111="F",VLOOKUP(D111,Barem!$B$2:$C$11,2,1),VLOOKUP(D111,Barem!$B$12:$C$21,2,1))</f>
        <v>0</v>
      </c>
      <c r="H111" s="18">
        <f>IF(G111=0,0,IF(B111="F",VLOOKUP(F111,Barem!$G$2:$H$11,2,1),VLOOKUP(F111,Barem!$G$12:$H$21,2,1)))</f>
        <v>0</v>
      </c>
      <c r="I111" s="24"/>
      <c r="J111" s="19">
        <f>VLOOKUP($C111, Barem!$L:$N,3,0)</f>
        <v>0.2</v>
      </c>
      <c r="K111" s="19">
        <f>VLOOKUP($C111, Barem!$L:$O,4,0)</f>
        <v>0.3</v>
      </c>
      <c r="L111" s="19">
        <f>VLOOKUP($C111, Barem!$L:$P,5,0)</f>
        <v>0.5</v>
      </c>
      <c r="M111" s="49"/>
      <c r="N111" s="83">
        <f>IF(D111&gt;21,VLOOKUP(D111,Barem!$R$1:$S$48,2,1),0)</f>
        <v>0</v>
      </c>
      <c r="O111" s="46">
        <f t="shared" si="5"/>
        <v>0</v>
      </c>
      <c r="P111" s="52"/>
      <c r="Q111" s="18">
        <f t="shared" si="6"/>
        <v>1</v>
      </c>
      <c r="S111" s="76" t="e">
        <f t="shared" si="7"/>
        <v>#DIV/0!</v>
      </c>
    </row>
    <row r="112" spans="1:19" x14ac:dyDescent="0.2">
      <c r="A112" s="23" t="s">
        <v>68</v>
      </c>
      <c r="B112" s="36" t="str">
        <f>VLOOKUP(A112,Participanti!A:B,2,0)</f>
        <v>M</v>
      </c>
      <c r="C112" s="24">
        <v>3</v>
      </c>
      <c r="D112" s="24">
        <v>43.26</v>
      </c>
      <c r="E112" s="25">
        <v>0.23040509259259259</v>
      </c>
      <c r="F112" s="26">
        <f t="shared" si="4"/>
        <v>5.3260539203095836E-3</v>
      </c>
      <c r="G112" s="18">
        <f>IF(B112="F",VLOOKUP(D112,Barem!$B$2:$C$11,2,1),VLOOKUP(D112,Barem!$B$12:$C$21,2,1))</f>
        <v>5</v>
      </c>
      <c r="H112" s="18">
        <f>IF(G112=0,0,IF(B112="F",VLOOKUP(F112,Barem!$G$2:$H$11,2,1),VLOOKUP(F112,Barem!$G$12:$H$21,2,1)))</f>
        <v>0</v>
      </c>
      <c r="I112" s="24">
        <v>1</v>
      </c>
      <c r="J112" s="19">
        <f>VLOOKUP($C112, Barem!$L:$N,3,0)</f>
        <v>0.2</v>
      </c>
      <c r="K112" s="19">
        <f>VLOOKUP($C112, Barem!$L:$O,4,0)</f>
        <v>0.3</v>
      </c>
      <c r="L112" s="19">
        <f>VLOOKUP($C112, Barem!$L:$P,5,0)</f>
        <v>0.5</v>
      </c>
      <c r="M112" s="49">
        <v>1.5</v>
      </c>
      <c r="N112" s="83">
        <f>IF(D112&gt;21,VLOOKUP(D112,Barem!$R$1:$S$48,2,1),0)</f>
        <v>0.4</v>
      </c>
      <c r="O112" s="46">
        <f t="shared" si="5"/>
        <v>3.4</v>
      </c>
      <c r="P112" s="52">
        <v>43611</v>
      </c>
      <c r="Q112" s="18">
        <f t="shared" si="6"/>
        <v>1</v>
      </c>
      <c r="S112" s="76">
        <f t="shared" si="7"/>
        <v>7.8594544613962092E-2</v>
      </c>
    </row>
    <row r="113" spans="1:19" x14ac:dyDescent="0.2">
      <c r="A113" s="23" t="s">
        <v>69</v>
      </c>
      <c r="B113" s="36" t="str">
        <f>VLOOKUP(A113,Participanti!A:B,2,0)</f>
        <v>M</v>
      </c>
      <c r="C113" s="24">
        <v>3</v>
      </c>
      <c r="D113" s="24">
        <v>5.84</v>
      </c>
      <c r="E113" s="25">
        <v>2.0648148148148148E-2</v>
      </c>
      <c r="F113" s="26">
        <f t="shared" si="4"/>
        <v>3.5356418061897516E-3</v>
      </c>
      <c r="G113" s="18">
        <f>IF(B113="F",VLOOKUP(D113,Barem!$B$2:$C$11,2,1),VLOOKUP(D113,Barem!$B$12:$C$21,2,1))</f>
        <v>1.5</v>
      </c>
      <c r="H113" s="18">
        <f>IF(G113=0,0,IF(B113="F",VLOOKUP(F113,Barem!$G$2:$H$11,2,1),VLOOKUP(F113,Barem!$G$12:$H$21,2,1)))</f>
        <v>2.5</v>
      </c>
      <c r="I113" s="24">
        <v>3.5</v>
      </c>
      <c r="J113" s="19">
        <f>VLOOKUP($C113, Barem!$L:$N,3,0)</f>
        <v>0.2</v>
      </c>
      <c r="K113" s="19">
        <f>VLOOKUP($C113, Barem!$L:$O,4,0)</f>
        <v>0.3</v>
      </c>
      <c r="L113" s="19">
        <f>VLOOKUP($C113, Barem!$L:$P,5,0)</f>
        <v>0.5</v>
      </c>
      <c r="M113" s="49"/>
      <c r="N113" s="83">
        <f>IF(D113&gt;21,VLOOKUP(D113,Barem!$R$1:$S$48,2,1),0)</f>
        <v>0</v>
      </c>
      <c r="O113" s="46">
        <f t="shared" si="5"/>
        <v>2.8</v>
      </c>
      <c r="P113" s="52">
        <v>43611</v>
      </c>
      <c r="Q113" s="18">
        <f t="shared" si="6"/>
        <v>1</v>
      </c>
      <c r="S113" s="76">
        <f t="shared" si="7"/>
        <v>0.47945205479452052</v>
      </c>
    </row>
    <row r="114" spans="1:19" x14ac:dyDescent="0.2">
      <c r="A114" s="23" t="s">
        <v>70</v>
      </c>
      <c r="B114" s="36" t="str">
        <f>VLOOKUP(A114,Participanti!A:B,2,0)</f>
        <v>M</v>
      </c>
      <c r="C114" s="24">
        <v>3</v>
      </c>
      <c r="D114" s="24">
        <v>10.4</v>
      </c>
      <c r="E114" s="25">
        <v>3.8217592592592588E-2</v>
      </c>
      <c r="F114" s="26">
        <f t="shared" si="4"/>
        <v>3.6747685185185178E-3</v>
      </c>
      <c r="G114" s="18">
        <f>IF(B114="F",VLOOKUP(D114,Barem!$B$2:$C$11,2,1),VLOOKUP(D114,Barem!$B$12:$C$21,2,1))</f>
        <v>2.5</v>
      </c>
      <c r="H114" s="18">
        <f>IF(G114=0,0,IF(B114="F",VLOOKUP(F114,Barem!$G$2:$H$11,2,1),VLOOKUP(F114,Barem!$G$12:$H$21,2,1)))</f>
        <v>2</v>
      </c>
      <c r="I114" s="24">
        <v>1.5</v>
      </c>
      <c r="J114" s="19">
        <f>VLOOKUP($C114, Barem!$L:$N,3,0)</f>
        <v>0.2</v>
      </c>
      <c r="K114" s="19">
        <f>VLOOKUP($C114, Barem!$L:$O,4,0)</f>
        <v>0.3</v>
      </c>
      <c r="L114" s="19">
        <f>VLOOKUP($C114, Barem!$L:$P,5,0)</f>
        <v>0.5</v>
      </c>
      <c r="M114" s="49"/>
      <c r="N114" s="83">
        <f>IF(D114&gt;21,VLOOKUP(D114,Barem!$R$1:$S$48,2,1),0)</f>
        <v>0</v>
      </c>
      <c r="O114" s="46">
        <f t="shared" si="5"/>
        <v>1.85</v>
      </c>
      <c r="P114" s="52">
        <v>43606</v>
      </c>
      <c r="Q114" s="18">
        <f t="shared" si="6"/>
        <v>1</v>
      </c>
      <c r="S114" s="76">
        <f t="shared" si="7"/>
        <v>0.17788461538461539</v>
      </c>
    </row>
    <row r="115" spans="1:19" x14ac:dyDescent="0.2">
      <c r="A115" s="23" t="s">
        <v>71</v>
      </c>
      <c r="B115" s="36" t="str">
        <f>VLOOKUP(A115,Participanti!A:B,2,0)</f>
        <v>M</v>
      </c>
      <c r="C115" s="24">
        <v>3</v>
      </c>
      <c r="D115" s="24">
        <v>10.119999999999999</v>
      </c>
      <c r="E115" s="25">
        <v>4.1099537037037039E-2</v>
      </c>
      <c r="F115" s="74">
        <f t="shared" si="4"/>
        <v>4.0612190748060316E-3</v>
      </c>
      <c r="G115" s="18">
        <f>IF(B115="F",VLOOKUP(D115,Barem!$B$2:$C$11,2,1),VLOOKUP(D115,Barem!$B$12:$C$21,2,1))</f>
        <v>2.5</v>
      </c>
      <c r="H115" s="18">
        <f>IF(G115=0,0,IF(B115="F",VLOOKUP(F115,Barem!$G$2:$H$11,2,1),VLOOKUP(F115,Barem!$G$12:$H$21,2,1)))</f>
        <v>1.5</v>
      </c>
      <c r="I115" s="24">
        <v>1</v>
      </c>
      <c r="J115" s="19">
        <f>VLOOKUP($C115, Barem!$L:$N,3,0)</f>
        <v>0.2</v>
      </c>
      <c r="K115" s="19">
        <f>VLOOKUP($C115, Barem!$L:$O,4,0)</f>
        <v>0.3</v>
      </c>
      <c r="L115" s="19">
        <f>VLOOKUP($C115, Barem!$L:$P,5,0)</f>
        <v>0.5</v>
      </c>
      <c r="M115" s="49"/>
      <c r="N115" s="83">
        <f>IF(D115&gt;21,VLOOKUP(D115,Barem!$R$1:$S$48,2,1),0)</f>
        <v>0</v>
      </c>
      <c r="O115" s="46">
        <f t="shared" si="5"/>
        <v>1.45</v>
      </c>
      <c r="P115" s="52">
        <v>43610</v>
      </c>
      <c r="Q115" s="18">
        <f t="shared" si="6"/>
        <v>1</v>
      </c>
      <c r="S115" s="76">
        <f t="shared" si="7"/>
        <v>0.1432806324110672</v>
      </c>
    </row>
    <row r="116" spans="1:19" x14ac:dyDescent="0.2">
      <c r="A116" s="23" t="s">
        <v>58</v>
      </c>
      <c r="B116" s="36" t="str">
        <f>VLOOKUP(A116,Participanti!A:B,2,0)</f>
        <v>M</v>
      </c>
      <c r="C116" s="24">
        <v>3</v>
      </c>
      <c r="D116" s="24"/>
      <c r="E116" s="25"/>
      <c r="F116" s="26" t="e">
        <f t="shared" si="4"/>
        <v>#DIV/0!</v>
      </c>
      <c r="G116" s="18">
        <f>IF(B116="F",VLOOKUP(D116,Barem!$B$2:$C$11,2,1),VLOOKUP(D116,Barem!$B$12:$C$21,2,1))</f>
        <v>0</v>
      </c>
      <c r="H116" s="18">
        <f>IF(G116=0,0,IF(B116="F",VLOOKUP(F116,Barem!$G$2:$H$11,2,1),VLOOKUP(F116,Barem!$G$12:$H$21,2,1)))</f>
        <v>0</v>
      </c>
      <c r="I116" s="24"/>
      <c r="J116" s="19">
        <f>VLOOKUP($C116, Barem!$L:$N,3,0)</f>
        <v>0.2</v>
      </c>
      <c r="K116" s="19">
        <f>VLOOKUP($C116, Barem!$L:$O,4,0)</f>
        <v>0.3</v>
      </c>
      <c r="L116" s="19">
        <f>VLOOKUP($C116, Barem!$L:$P,5,0)</f>
        <v>0.5</v>
      </c>
      <c r="M116" s="49"/>
      <c r="N116" s="83">
        <f>IF(D116&gt;21,VLOOKUP(D116,Barem!$R$1:$S$48,2,1),0)</f>
        <v>0</v>
      </c>
      <c r="O116" s="46">
        <f t="shared" si="5"/>
        <v>0</v>
      </c>
      <c r="P116" s="52"/>
      <c r="Q116" s="18">
        <f t="shared" si="6"/>
        <v>1</v>
      </c>
      <c r="S116" s="76" t="e">
        <f t="shared" si="7"/>
        <v>#DIV/0!</v>
      </c>
    </row>
    <row r="117" spans="1:19" x14ac:dyDescent="0.2">
      <c r="A117" s="23" t="s">
        <v>72</v>
      </c>
      <c r="B117" s="36" t="str">
        <f>VLOOKUP(A117,Participanti!A:B,2,0)</f>
        <v>F</v>
      </c>
      <c r="C117" s="24">
        <v>3</v>
      </c>
      <c r="D117" s="24">
        <v>19.07</v>
      </c>
      <c r="E117" s="25">
        <v>7.4999999999999997E-2</v>
      </c>
      <c r="F117" s="26">
        <f t="shared" si="4"/>
        <v>3.9328788673308858E-3</v>
      </c>
      <c r="G117" s="18">
        <f>IF(B117="F",VLOOKUP(D117,Barem!$B$2:$C$11,2,1),VLOOKUP(D117,Barem!$B$12:$C$21,2,1))</f>
        <v>4.5</v>
      </c>
      <c r="H117" s="18">
        <f>IF(G117=0,0,IF(B117="F",VLOOKUP(F117,Barem!$G$2:$H$11,2,1),VLOOKUP(F117,Barem!$G$12:$H$21,2,1)))</f>
        <v>2.5</v>
      </c>
      <c r="I117" s="24">
        <v>2.5</v>
      </c>
      <c r="J117" s="19">
        <f>VLOOKUP($C117, Barem!$L:$N,3,0)</f>
        <v>0.2</v>
      </c>
      <c r="K117" s="19">
        <f>VLOOKUP($C117, Barem!$L:$O,4,0)</f>
        <v>0.3</v>
      </c>
      <c r="L117" s="19">
        <f>VLOOKUP($C117, Barem!$L:$P,5,0)</f>
        <v>0.5</v>
      </c>
      <c r="M117" s="49"/>
      <c r="N117" s="83">
        <f>IF(D117&gt;21,VLOOKUP(D117,Barem!$R$1:$S$48,2,1),0)</f>
        <v>0</v>
      </c>
      <c r="O117" s="46">
        <f t="shared" si="5"/>
        <v>2.9</v>
      </c>
      <c r="P117" s="52">
        <v>43611</v>
      </c>
      <c r="Q117" s="18">
        <f t="shared" si="6"/>
        <v>1</v>
      </c>
      <c r="S117" s="76">
        <f t="shared" si="7"/>
        <v>0.15207131620346093</v>
      </c>
    </row>
    <row r="118" spans="1:19" x14ac:dyDescent="0.2">
      <c r="A118" s="23" t="s">
        <v>73</v>
      </c>
      <c r="B118" s="36" t="str">
        <f>VLOOKUP(A118,Participanti!A:B,2,0)</f>
        <v>M</v>
      </c>
      <c r="C118" s="24">
        <v>3</v>
      </c>
      <c r="D118" s="24">
        <v>106.45</v>
      </c>
      <c r="E118" s="25">
        <v>0.78881944444444441</v>
      </c>
      <c r="F118" s="26">
        <f t="shared" si="4"/>
        <v>7.4102343301497824E-3</v>
      </c>
      <c r="G118" s="18">
        <f>IF(B118="F",VLOOKUP(D118,Barem!$B$2:$C$11,2,1),VLOOKUP(D118,Barem!$B$12:$C$21,2,1))</f>
        <v>5</v>
      </c>
      <c r="H118" s="18">
        <f>IF(G118=0,0,IF(B118="F",VLOOKUP(F118,Barem!$G$2:$H$11,2,1),VLOOKUP(F118,Barem!$G$12:$H$21,2,1)))</f>
        <v>0</v>
      </c>
      <c r="I118" s="24">
        <v>3.5</v>
      </c>
      <c r="J118" s="19">
        <f>VLOOKUP($C118, Barem!$L:$N,3,0)</f>
        <v>0.2</v>
      </c>
      <c r="K118" s="19">
        <f>VLOOKUP($C118, Barem!$L:$O,4,0)</f>
        <v>0.3</v>
      </c>
      <c r="L118" s="19">
        <f>VLOOKUP($C118, Barem!$L:$P,5,0)</f>
        <v>0.5</v>
      </c>
      <c r="M118" s="49"/>
      <c r="N118" s="83">
        <f>IF(D118&gt;21,VLOOKUP(D118,Barem!$R$1:$S$48,2,1),0)</f>
        <v>1.7</v>
      </c>
      <c r="O118" s="46">
        <f t="shared" si="5"/>
        <v>4.45</v>
      </c>
      <c r="P118" s="52">
        <v>43610</v>
      </c>
      <c r="Q118" s="18">
        <f t="shared" si="6"/>
        <v>1</v>
      </c>
      <c r="S118" s="76">
        <f t="shared" si="7"/>
        <v>4.1803663691874118E-2</v>
      </c>
    </row>
    <row r="119" spans="1:19" x14ac:dyDescent="0.2">
      <c r="A119" s="23" t="s">
        <v>74</v>
      </c>
      <c r="B119" s="36" t="str">
        <f>VLOOKUP(A119,Participanti!A:B,2,0)</f>
        <v>M</v>
      </c>
      <c r="C119" s="24">
        <v>3</v>
      </c>
      <c r="D119" s="24"/>
      <c r="E119" s="25"/>
      <c r="F119" s="26" t="e">
        <f t="shared" si="4"/>
        <v>#DIV/0!</v>
      </c>
      <c r="G119" s="18">
        <f>IF(B119="F",VLOOKUP(D119,Barem!$B$2:$C$11,2,1),VLOOKUP(D119,Barem!$B$12:$C$21,2,1))</f>
        <v>0</v>
      </c>
      <c r="H119" s="18">
        <f>IF(G119=0,0,IF(B119="F",VLOOKUP(F119,Barem!$G$2:$H$11,2,1),VLOOKUP(F119,Barem!$G$12:$H$21,2,1)))</f>
        <v>0</v>
      </c>
      <c r="I119" s="24"/>
      <c r="J119" s="19">
        <f>VLOOKUP($C119, Barem!$L:$N,3,0)</f>
        <v>0.2</v>
      </c>
      <c r="K119" s="19">
        <f>VLOOKUP($C119, Barem!$L:$O,4,0)</f>
        <v>0.3</v>
      </c>
      <c r="L119" s="19">
        <f>VLOOKUP($C119, Barem!$L:$P,5,0)</f>
        <v>0.5</v>
      </c>
      <c r="M119" s="49"/>
      <c r="N119" s="83">
        <f>IF(D119&gt;21,VLOOKUP(D119,Barem!$R$1:$S$48,2,1),0)</f>
        <v>0</v>
      </c>
      <c r="O119" s="46">
        <f t="shared" si="5"/>
        <v>0</v>
      </c>
      <c r="P119" s="52"/>
      <c r="Q119" s="18">
        <f t="shared" si="6"/>
        <v>1</v>
      </c>
      <c r="S119" s="76" t="e">
        <f t="shared" si="7"/>
        <v>#DIV/0!</v>
      </c>
    </row>
    <row r="120" spans="1:19" x14ac:dyDescent="0.2">
      <c r="A120" s="23" t="s">
        <v>75</v>
      </c>
      <c r="B120" s="36" t="str">
        <f>VLOOKUP(A120,Participanti!A:B,2,0)</f>
        <v>M</v>
      </c>
      <c r="C120" s="24">
        <v>3</v>
      </c>
      <c r="D120" s="24">
        <v>11.75</v>
      </c>
      <c r="E120" s="25">
        <v>4.1793981481481481E-2</v>
      </c>
      <c r="F120" s="26">
        <f t="shared" si="4"/>
        <v>3.5569345941686365E-3</v>
      </c>
      <c r="G120" s="18">
        <f>IF(B120="F",VLOOKUP(D120,Barem!$B$2:$C$11,2,1),VLOOKUP(D120,Barem!$B$12:$C$21,2,1))</f>
        <v>2.5</v>
      </c>
      <c r="H120" s="18">
        <f>IF(G120=0,0,IF(B120="F",VLOOKUP(F120,Barem!$G$2:$H$11,2,1),VLOOKUP(F120,Barem!$G$12:$H$21,2,1)))</f>
        <v>2.5</v>
      </c>
      <c r="I120" s="24">
        <v>2</v>
      </c>
      <c r="J120" s="19">
        <f>VLOOKUP($C120, Barem!$L:$N,3,0)</f>
        <v>0.2</v>
      </c>
      <c r="K120" s="19">
        <f>VLOOKUP($C120, Barem!$L:$O,4,0)</f>
        <v>0.3</v>
      </c>
      <c r="L120" s="19">
        <f>VLOOKUP($C120, Barem!$L:$P,5,0)</f>
        <v>0.5</v>
      </c>
      <c r="M120" s="49"/>
      <c r="N120" s="83">
        <f>IF(D120&gt;21,VLOOKUP(D120,Barem!$R$1:$S$48,2,1),0)</f>
        <v>0</v>
      </c>
      <c r="O120" s="46">
        <f t="shared" si="5"/>
        <v>2.25</v>
      </c>
      <c r="P120" s="52">
        <v>43606</v>
      </c>
      <c r="Q120" s="18">
        <f t="shared" si="6"/>
        <v>1</v>
      </c>
      <c r="S120" s="76">
        <f t="shared" si="7"/>
        <v>0.19148936170212766</v>
      </c>
    </row>
    <row r="121" spans="1:19" x14ac:dyDescent="0.2">
      <c r="A121" s="23" t="s">
        <v>77</v>
      </c>
      <c r="B121" s="36" t="str">
        <f>VLOOKUP(A121,Participanti!A:B,2,0)</f>
        <v>M</v>
      </c>
      <c r="C121" s="24">
        <v>3</v>
      </c>
      <c r="D121" s="24">
        <v>17</v>
      </c>
      <c r="E121" s="25">
        <v>5.8657407407407408E-2</v>
      </c>
      <c r="F121" s="26">
        <f t="shared" si="4"/>
        <v>3.4504357298474945E-3</v>
      </c>
      <c r="G121" s="18">
        <f>IF(B121="F",VLOOKUP(D121,Barem!$B$2:$C$11,2,1),VLOOKUP(D121,Barem!$B$12:$C$21,2,1))</f>
        <v>4</v>
      </c>
      <c r="H121" s="18">
        <f>IF(G121=0,0,IF(B121="F",VLOOKUP(F121,Barem!$G$2:$H$11,2,1),VLOOKUP(F121,Barem!$G$12:$H$21,2,1)))</f>
        <v>3</v>
      </c>
      <c r="I121" s="24">
        <v>3</v>
      </c>
      <c r="J121" s="19">
        <f>VLOOKUP($C121, Barem!$L:$N,3,0)</f>
        <v>0.2</v>
      </c>
      <c r="K121" s="19">
        <f>VLOOKUP($C121, Barem!$L:$O,4,0)</f>
        <v>0.3</v>
      </c>
      <c r="L121" s="19">
        <f>VLOOKUP($C121, Barem!$L:$P,5,0)</f>
        <v>0.5</v>
      </c>
      <c r="M121" s="49"/>
      <c r="N121" s="83">
        <f>IF(D121&gt;21,VLOOKUP(D121,Barem!$R$1:$S$48,2,1),0)</f>
        <v>0</v>
      </c>
      <c r="O121" s="46">
        <f t="shared" si="5"/>
        <v>3.2</v>
      </c>
      <c r="P121" s="52">
        <v>43611</v>
      </c>
      <c r="Q121" s="18">
        <f t="shared" si="6"/>
        <v>1</v>
      </c>
      <c r="S121" s="76">
        <f t="shared" si="7"/>
        <v>0.18823529411764706</v>
      </c>
    </row>
    <row r="122" spans="1:19" x14ac:dyDescent="0.2">
      <c r="A122" s="23" t="s">
        <v>91</v>
      </c>
      <c r="B122" s="36" t="str">
        <f>VLOOKUP(A122,Participanti!A:B,2,0)</f>
        <v>M</v>
      </c>
      <c r="C122" s="24">
        <v>3</v>
      </c>
      <c r="D122" s="24">
        <v>7.04</v>
      </c>
      <c r="E122" s="25">
        <v>2.5335648148148149E-2</v>
      </c>
      <c r="F122" s="26">
        <f t="shared" si="4"/>
        <v>3.5988136574074073E-3</v>
      </c>
      <c r="G122" s="18">
        <f>IF(B122="F",VLOOKUP(D122,Barem!$B$2:$C$11,2,1),VLOOKUP(D122,Barem!$B$12:$C$21,2,1))</f>
        <v>2</v>
      </c>
      <c r="H122" s="18">
        <f>IF(G122=0,0,IF(B122="F",VLOOKUP(F122,Barem!$G$2:$H$11,2,1),VLOOKUP(F122,Barem!$G$12:$H$21,2,1)))</f>
        <v>2.5</v>
      </c>
      <c r="I122" s="24">
        <v>3</v>
      </c>
      <c r="J122" s="19">
        <f>VLOOKUP($C122, Barem!$L:$N,3,0)</f>
        <v>0.2</v>
      </c>
      <c r="K122" s="19">
        <f>VLOOKUP($C122, Barem!$L:$O,4,0)</f>
        <v>0.3</v>
      </c>
      <c r="L122" s="19">
        <f>VLOOKUP($C122, Barem!$L:$P,5,0)</f>
        <v>0.5</v>
      </c>
      <c r="M122" s="49"/>
      <c r="N122" s="83">
        <f>IF(D122&gt;21,VLOOKUP(D122,Barem!$R$1:$S$48,2,1),0)</f>
        <v>0</v>
      </c>
      <c r="O122" s="46">
        <f t="shared" si="5"/>
        <v>2.65</v>
      </c>
      <c r="P122" s="52">
        <v>43610</v>
      </c>
      <c r="Q122" s="18">
        <f t="shared" si="6"/>
        <v>1</v>
      </c>
      <c r="S122" s="76">
        <f t="shared" si="7"/>
        <v>0.37642045454545453</v>
      </c>
    </row>
    <row r="123" spans="1:19" x14ac:dyDescent="0.2">
      <c r="A123" s="23" t="s">
        <v>92</v>
      </c>
      <c r="B123" s="36" t="str">
        <f>VLOOKUP(A123,Participanti!A:B,2,0)</f>
        <v>M</v>
      </c>
      <c r="C123" s="24">
        <v>3</v>
      </c>
      <c r="D123" s="24">
        <v>10.02</v>
      </c>
      <c r="E123" s="25">
        <v>4.1412037037037039E-2</v>
      </c>
      <c r="F123" s="26">
        <f t="shared" si="4"/>
        <v>4.1329378280476085E-3</v>
      </c>
      <c r="G123" s="18">
        <f>IF(B123="F",VLOOKUP(D123,Barem!$B$2:$C$11,2,1),VLOOKUP(D123,Barem!$B$12:$C$21,2,1))</f>
        <v>2.5</v>
      </c>
      <c r="H123" s="18">
        <f>IF(G123=0,0,IF(B123="F",VLOOKUP(F123,Barem!$G$2:$H$11,2,1),VLOOKUP(F123,Barem!$G$12:$H$21,2,1)))</f>
        <v>1.5</v>
      </c>
      <c r="I123" s="24">
        <v>2.5</v>
      </c>
      <c r="J123" s="19">
        <f>VLOOKUP($C123, Barem!$L:$N,3,0)</f>
        <v>0.2</v>
      </c>
      <c r="K123" s="19">
        <f>VLOOKUP($C123, Barem!$L:$O,4,0)</f>
        <v>0.3</v>
      </c>
      <c r="L123" s="19">
        <f>VLOOKUP($C123, Barem!$L:$P,5,0)</f>
        <v>0.5</v>
      </c>
      <c r="M123" s="49"/>
      <c r="N123" s="83">
        <f>IF(D123&gt;21,VLOOKUP(D123,Barem!$R$1:$S$48,2,1),0)</f>
        <v>0</v>
      </c>
      <c r="O123" s="46">
        <f t="shared" si="5"/>
        <v>2.2000000000000002</v>
      </c>
      <c r="P123" s="52">
        <v>43607</v>
      </c>
      <c r="Q123" s="18">
        <f t="shared" si="6"/>
        <v>1</v>
      </c>
      <c r="S123" s="76">
        <f t="shared" si="7"/>
        <v>0.219560878243513</v>
      </c>
    </row>
    <row r="124" spans="1:19" x14ac:dyDescent="0.2">
      <c r="A124" s="23" t="s">
        <v>231</v>
      </c>
      <c r="B124" s="36" t="str">
        <f>VLOOKUP(A124,Participanti!A:B,2,0)</f>
        <v>M</v>
      </c>
      <c r="C124" s="24">
        <v>3</v>
      </c>
      <c r="D124" s="24">
        <v>48.25</v>
      </c>
      <c r="E124" s="25">
        <v>0.37929398148148147</v>
      </c>
      <c r="F124" s="26">
        <f t="shared" si="4"/>
        <v>7.8610151602379573E-3</v>
      </c>
      <c r="G124" s="18">
        <f>IF(B124="F",VLOOKUP(D124,Barem!$B$2:$C$11,2,1),VLOOKUP(D124,Barem!$B$12:$C$21,2,1))</f>
        <v>5</v>
      </c>
      <c r="H124" s="18">
        <f>IF(G124=0,0,IF(B124="F",VLOOKUP(F124,Barem!$G$2:$H$11,2,1),VLOOKUP(F124,Barem!$G$12:$H$21,2,1)))</f>
        <v>0</v>
      </c>
      <c r="I124" s="24">
        <v>4.5</v>
      </c>
      <c r="J124" s="19">
        <f>VLOOKUP($C124, Barem!$L:$N,3,0)</f>
        <v>0.2</v>
      </c>
      <c r="K124" s="19">
        <f>VLOOKUP($C124, Barem!$L:$O,4,0)</f>
        <v>0.3</v>
      </c>
      <c r="L124" s="19">
        <f>VLOOKUP($C124, Barem!$L:$P,5,0)</f>
        <v>0.5</v>
      </c>
      <c r="M124" s="49">
        <v>1.5</v>
      </c>
      <c r="N124" s="83">
        <f>IF(D124&gt;21,VLOOKUP(D124,Barem!$R$1:$S$48,2,1),0)</f>
        <v>0.5</v>
      </c>
      <c r="O124" s="46">
        <f t="shared" si="5"/>
        <v>5.25</v>
      </c>
      <c r="P124" s="52">
        <v>43610</v>
      </c>
      <c r="Q124" s="18">
        <f t="shared" si="6"/>
        <v>1</v>
      </c>
      <c r="S124" s="76">
        <f t="shared" si="7"/>
        <v>0.10880829015544041</v>
      </c>
    </row>
    <row r="125" spans="1:19" x14ac:dyDescent="0.2">
      <c r="A125" s="23" t="s">
        <v>93</v>
      </c>
      <c r="B125" s="36" t="str">
        <f>VLOOKUP(A125,Participanti!A:B,2,0)</f>
        <v>F</v>
      </c>
      <c r="C125" s="24">
        <v>3</v>
      </c>
      <c r="D125" s="24">
        <v>38.700000000000003</v>
      </c>
      <c r="E125" s="25">
        <v>0.2388888888888889</v>
      </c>
      <c r="F125" s="26">
        <f t="shared" si="4"/>
        <v>6.1728395061728392E-3</v>
      </c>
      <c r="G125" s="18">
        <f>IF(B125="F",VLOOKUP(D125,Barem!$B$2:$C$11,2,1),VLOOKUP(D125,Barem!$B$12:$C$21,2,1))</f>
        <v>5</v>
      </c>
      <c r="H125" s="18">
        <f>IF(G125=0,0,IF(B125="F",VLOOKUP(F125,Barem!$G$2:$H$11,2,1),VLOOKUP(F125,Barem!$G$12:$H$21,2,1)))</f>
        <v>0</v>
      </c>
      <c r="I125" s="24">
        <v>4.5</v>
      </c>
      <c r="J125" s="19">
        <f>VLOOKUP($C125, Barem!$L:$N,3,0)</f>
        <v>0.2</v>
      </c>
      <c r="K125" s="19">
        <f>VLOOKUP($C125, Barem!$L:$O,4,0)</f>
        <v>0.3</v>
      </c>
      <c r="L125" s="19">
        <f>VLOOKUP($C125, Barem!$L:$P,5,0)</f>
        <v>0.5</v>
      </c>
      <c r="M125" s="49"/>
      <c r="N125" s="83">
        <f>IF(D125&gt;21,VLOOKUP(D125,Barem!$R$1:$S$48,2,1),0)</f>
        <v>0.3</v>
      </c>
      <c r="O125" s="46">
        <f t="shared" si="5"/>
        <v>3.55</v>
      </c>
      <c r="P125" s="52">
        <v>43610</v>
      </c>
      <c r="Q125" s="18">
        <f t="shared" si="6"/>
        <v>1</v>
      </c>
      <c r="S125" s="76">
        <f t="shared" si="7"/>
        <v>9.1731266149870788E-2</v>
      </c>
    </row>
    <row r="126" spans="1:19" x14ac:dyDescent="0.2">
      <c r="A126" s="23" t="s">
        <v>97</v>
      </c>
      <c r="B126" s="36" t="str">
        <f>VLOOKUP(A126,Participanti!A:B,2,0)</f>
        <v>M</v>
      </c>
      <c r="C126" s="24">
        <v>3</v>
      </c>
      <c r="D126" s="24">
        <v>42</v>
      </c>
      <c r="E126" s="25">
        <v>0.15398148148148147</v>
      </c>
      <c r="F126" s="26">
        <f t="shared" si="4"/>
        <v>3.6662257495590827E-3</v>
      </c>
      <c r="G126" s="18">
        <f>IF(B126="F",VLOOKUP(D126,Barem!$B$2:$C$11,2,1),VLOOKUP(D126,Barem!$B$12:$C$21,2,1))</f>
        <v>5</v>
      </c>
      <c r="H126" s="18">
        <f>IF(G126=0,0,IF(B126="F",VLOOKUP(F126,Barem!$G$2:$H$11,2,1),VLOOKUP(F126,Barem!$G$12:$H$21,2,1)))</f>
        <v>2</v>
      </c>
      <c r="I126" s="24">
        <v>4</v>
      </c>
      <c r="J126" s="19">
        <f>VLOOKUP($C126, Barem!$L:$N,3,0)</f>
        <v>0.2</v>
      </c>
      <c r="K126" s="19">
        <f>VLOOKUP($C126, Barem!$L:$O,4,0)</f>
        <v>0.3</v>
      </c>
      <c r="L126" s="19">
        <f>VLOOKUP($C126, Barem!$L:$P,5,0)</f>
        <v>0.5</v>
      </c>
      <c r="M126" s="49">
        <v>0.5</v>
      </c>
      <c r="N126" s="83">
        <f>IF(D126&gt;21,VLOOKUP(D126,Barem!$R$1:$S$48,2,1),0)</f>
        <v>0.4</v>
      </c>
      <c r="O126" s="46">
        <f t="shared" si="5"/>
        <v>4.5</v>
      </c>
      <c r="P126" s="52">
        <v>43611</v>
      </c>
      <c r="Q126" s="18">
        <f t="shared" si="6"/>
        <v>1</v>
      </c>
      <c r="S126" s="76">
        <f t="shared" si="7"/>
        <v>0.10714285714285714</v>
      </c>
    </row>
    <row r="127" spans="1:19" x14ac:dyDescent="0.2">
      <c r="A127" s="23" t="s">
        <v>53</v>
      </c>
      <c r="B127" s="36" t="str">
        <f>VLOOKUP(A127,Participanti!A:B,2,0)</f>
        <v>F</v>
      </c>
      <c r="C127" s="24">
        <v>3</v>
      </c>
      <c r="D127" s="24">
        <v>9.01</v>
      </c>
      <c r="E127" s="25">
        <v>3.4525462962962966E-2</v>
      </c>
      <c r="F127" s="26">
        <f t="shared" si="4"/>
        <v>3.8319048793521607E-3</v>
      </c>
      <c r="G127" s="18">
        <f>IF(B127="F",VLOOKUP(D127,Barem!$B$2:$C$11,2,1),VLOOKUP(D127,Barem!$B$12:$C$21,2,1))</f>
        <v>2.5</v>
      </c>
      <c r="H127" s="18">
        <f>IF(G127=0,0,IF(B127="F",VLOOKUP(F127,Barem!$G$2:$H$11,2,1),VLOOKUP(F127,Barem!$G$12:$H$21,2,1)))</f>
        <v>2.5</v>
      </c>
      <c r="I127" s="24">
        <v>4</v>
      </c>
      <c r="J127" s="19">
        <f>VLOOKUP($C127, Barem!$L:$N,3,0)</f>
        <v>0.2</v>
      </c>
      <c r="K127" s="19">
        <f>VLOOKUP($C127, Barem!$L:$O,4,0)</f>
        <v>0.3</v>
      </c>
      <c r="L127" s="19">
        <f>VLOOKUP($C127, Barem!$L:$P,5,0)</f>
        <v>0.5</v>
      </c>
      <c r="M127" s="49"/>
      <c r="N127" s="83">
        <f>IF(D127&gt;21,VLOOKUP(D127,Barem!$R$1:$S$48,2,1),0)</f>
        <v>0</v>
      </c>
      <c r="O127" s="46">
        <f t="shared" si="5"/>
        <v>3.25</v>
      </c>
      <c r="P127" s="52">
        <v>43608</v>
      </c>
      <c r="Q127" s="18">
        <f t="shared" si="6"/>
        <v>1</v>
      </c>
      <c r="S127" s="76">
        <f t="shared" si="7"/>
        <v>0.3607103218645949</v>
      </c>
    </row>
    <row r="128" spans="1:19" x14ac:dyDescent="0.2">
      <c r="A128" s="23" t="s">
        <v>76</v>
      </c>
      <c r="B128" s="36" t="str">
        <f>VLOOKUP(A128,Participanti!A:B,2,0)</f>
        <v>F</v>
      </c>
      <c r="C128" s="24">
        <v>3</v>
      </c>
      <c r="D128" s="24">
        <v>21.07</v>
      </c>
      <c r="E128" s="25">
        <v>0.12738425925925925</v>
      </c>
      <c r="F128" s="26">
        <f t="shared" si="4"/>
        <v>6.0457645590535954E-3</v>
      </c>
      <c r="G128" s="18">
        <f>IF(B128="F",VLOOKUP(D128,Barem!$B$2:$C$11,2,1),VLOOKUP(D128,Barem!$B$12:$C$21,2,1))</f>
        <v>5</v>
      </c>
      <c r="H128" s="18">
        <f>IF(G128=0,0,IF(B128="F",VLOOKUP(F128,Barem!$G$2:$H$11,2,1),VLOOKUP(F128,Barem!$G$12:$H$21,2,1)))</f>
        <v>0</v>
      </c>
      <c r="I128" s="24">
        <v>0.5</v>
      </c>
      <c r="J128" s="19">
        <f>VLOOKUP($C128, Barem!$L:$N,3,0)</f>
        <v>0.2</v>
      </c>
      <c r="K128" s="19">
        <f>VLOOKUP($C128, Barem!$L:$O,4,0)</f>
        <v>0.3</v>
      </c>
      <c r="L128" s="19">
        <f>VLOOKUP($C128, Barem!$L:$P,5,0)</f>
        <v>0.5</v>
      </c>
      <c r="M128" s="49">
        <v>1</v>
      </c>
      <c r="N128" s="83">
        <f>IF(D128&gt;21,VLOOKUP(D128,Barem!$R$1:$S$48,2,1),0)</f>
        <v>0</v>
      </c>
      <c r="O128" s="46">
        <f t="shared" si="5"/>
        <v>2.25</v>
      </c>
      <c r="P128" s="52">
        <v>43610</v>
      </c>
      <c r="Q128" s="18">
        <f t="shared" si="6"/>
        <v>1</v>
      </c>
      <c r="S128" s="76">
        <f t="shared" si="7"/>
        <v>0.10678690080683435</v>
      </c>
    </row>
    <row r="129" spans="1:19" x14ac:dyDescent="0.2">
      <c r="A129" s="23" t="s">
        <v>138</v>
      </c>
      <c r="B129" s="36" t="str">
        <f>VLOOKUP(A129,Participanti!A:B,2,0)</f>
        <v>M</v>
      </c>
      <c r="C129" s="24">
        <v>3</v>
      </c>
      <c r="D129" s="24">
        <v>9</v>
      </c>
      <c r="E129" s="25">
        <v>2.8796296296296296E-2</v>
      </c>
      <c r="F129" s="26">
        <f t="shared" si="4"/>
        <v>3.1995884773662552E-3</v>
      </c>
      <c r="G129" s="18">
        <f>IF(B129="F",VLOOKUP(D129,Barem!$B$2:$C$11,2,1),VLOOKUP(D129,Barem!$B$12:$C$21,2,1))</f>
        <v>2</v>
      </c>
      <c r="H129" s="18">
        <f>IF(G129=0,0,IF(B129="F",VLOOKUP(F129,Barem!$G$2:$H$11,2,1),VLOOKUP(F129,Barem!$G$12:$H$21,2,1)))</f>
        <v>3.5</v>
      </c>
      <c r="I129" s="24">
        <v>3</v>
      </c>
      <c r="J129" s="19">
        <f>VLOOKUP($C129, Barem!$L:$N,3,0)</f>
        <v>0.2</v>
      </c>
      <c r="K129" s="19">
        <f>VLOOKUP($C129, Barem!$L:$O,4,0)</f>
        <v>0.3</v>
      </c>
      <c r="L129" s="19">
        <f>VLOOKUP($C129, Barem!$L:$P,5,0)</f>
        <v>0.5</v>
      </c>
      <c r="M129" s="49"/>
      <c r="N129" s="83">
        <f>IF(D129&gt;21,VLOOKUP(D129,Barem!$R$1:$S$48,2,1),0)</f>
        <v>0</v>
      </c>
      <c r="O129" s="46">
        <f t="shared" si="5"/>
        <v>2.95</v>
      </c>
      <c r="P129" s="52">
        <v>43609</v>
      </c>
      <c r="Q129" s="18">
        <f t="shared" si="6"/>
        <v>1</v>
      </c>
      <c r="S129" s="76">
        <f t="shared" si="7"/>
        <v>0.32777777777777778</v>
      </c>
    </row>
    <row r="130" spans="1:19" x14ac:dyDescent="0.2">
      <c r="A130" s="23" t="s">
        <v>189</v>
      </c>
      <c r="B130" s="36" t="str">
        <f>VLOOKUP(A130,Participanti!A:B,2,0)</f>
        <v>M</v>
      </c>
      <c r="C130" s="24">
        <v>3</v>
      </c>
      <c r="D130" s="24">
        <v>16.54</v>
      </c>
      <c r="E130" s="25">
        <v>5.8645833333333335E-2</v>
      </c>
      <c r="F130" s="26">
        <f t="shared" ref="F130:F193" si="8">E130/D130</f>
        <v>3.5456972994760182E-3</v>
      </c>
      <c r="G130" s="18">
        <f>IF(B130="F",VLOOKUP(D130,Barem!$B$2:$C$11,2,1),VLOOKUP(D130,Barem!$B$12:$C$21,2,1))</f>
        <v>3.5</v>
      </c>
      <c r="H130" s="18">
        <f>IF(G130=0,0,IF(B130="F",VLOOKUP(F130,Barem!$G$2:$H$11,2,1),VLOOKUP(F130,Barem!$G$12:$H$21,2,1)))</f>
        <v>2.5</v>
      </c>
      <c r="I130" s="24">
        <v>3.5</v>
      </c>
      <c r="J130" s="19">
        <f>VLOOKUP($C130, Barem!$L:$N,3,0)</f>
        <v>0.2</v>
      </c>
      <c r="K130" s="19">
        <f>VLOOKUP($C130, Barem!$L:$O,4,0)</f>
        <v>0.3</v>
      </c>
      <c r="L130" s="19">
        <f>VLOOKUP($C130, Barem!$L:$P,5,0)</f>
        <v>0.5</v>
      </c>
      <c r="M130" s="49"/>
      <c r="N130" s="83">
        <f>IF(D130&gt;21,VLOOKUP(D130,Barem!$R$1:$S$48,2,1),0)</f>
        <v>0</v>
      </c>
      <c r="O130" s="46">
        <f t="shared" ref="O130:O193" si="9">G130*J130+H130*K130+I130*L130+M130+N130</f>
        <v>3.2</v>
      </c>
      <c r="P130" s="52">
        <v>43611</v>
      </c>
      <c r="Q130" s="18">
        <f t="shared" ref="Q130:Q193" si="10">COUNTIFS(A:A,A130,C:C,C130)</f>
        <v>1</v>
      </c>
      <c r="S130" s="76">
        <f t="shared" si="7"/>
        <v>0.1934703748488513</v>
      </c>
    </row>
    <row r="131" spans="1:19" x14ac:dyDescent="0.2">
      <c r="A131" s="23" t="s">
        <v>191</v>
      </c>
      <c r="B131" s="36" t="str">
        <f>VLOOKUP(A131,Participanti!A:B,2,0)</f>
        <v>M</v>
      </c>
      <c r="C131" s="24">
        <v>3</v>
      </c>
      <c r="D131" s="24">
        <v>13.54</v>
      </c>
      <c r="E131" s="25">
        <v>5.2731481481481483E-2</v>
      </c>
      <c r="F131" s="26">
        <f t="shared" si="8"/>
        <v>3.8944964166529902E-3</v>
      </c>
      <c r="G131" s="18">
        <f>IF(B131="F",VLOOKUP(D131,Barem!$B$2:$C$11,2,1),VLOOKUP(D131,Barem!$B$12:$C$21,2,1))</f>
        <v>3</v>
      </c>
      <c r="H131" s="18">
        <f>IF(G131=0,0,IF(B131="F",VLOOKUP(F131,Barem!$G$2:$H$11,2,1),VLOOKUP(F131,Barem!$G$12:$H$21,2,1)))</f>
        <v>1.5</v>
      </c>
      <c r="I131" s="24">
        <v>3</v>
      </c>
      <c r="J131" s="19">
        <f>VLOOKUP($C131, Barem!$L:$N,3,0)</f>
        <v>0.2</v>
      </c>
      <c r="K131" s="19">
        <f>VLOOKUP($C131, Barem!$L:$O,4,0)</f>
        <v>0.3</v>
      </c>
      <c r="L131" s="19">
        <f>VLOOKUP($C131, Barem!$L:$P,5,0)</f>
        <v>0.5</v>
      </c>
      <c r="M131" s="49"/>
      <c r="N131" s="83">
        <f>IF(D131&gt;21,VLOOKUP(D131,Barem!$R$1:$S$48,2,1),0)</f>
        <v>0</v>
      </c>
      <c r="O131" s="46">
        <f t="shared" si="9"/>
        <v>2.5499999999999998</v>
      </c>
      <c r="P131" s="52">
        <v>43610</v>
      </c>
      <c r="Q131" s="18">
        <f t="shared" si="10"/>
        <v>1</v>
      </c>
      <c r="S131" s="76">
        <f t="shared" ref="S131:S194" si="11">O131/D131</f>
        <v>0.18833087149187591</v>
      </c>
    </row>
    <row r="132" spans="1:19" x14ac:dyDescent="0.2">
      <c r="A132" s="23" t="s">
        <v>193</v>
      </c>
      <c r="B132" s="36" t="str">
        <f>VLOOKUP(A132,Participanti!A:B,2,0)</f>
        <v>M</v>
      </c>
      <c r="C132" s="24">
        <v>3</v>
      </c>
      <c r="D132" s="24">
        <v>18.78</v>
      </c>
      <c r="E132" s="25">
        <v>7.2337962962962965E-2</v>
      </c>
      <c r="F132" s="26">
        <f t="shared" si="8"/>
        <v>3.8518617126178361E-3</v>
      </c>
      <c r="G132" s="18">
        <f>IF(B132="F",VLOOKUP(D132,Barem!$B$2:$C$11,2,1),VLOOKUP(D132,Barem!$B$12:$C$21,2,1))</f>
        <v>4</v>
      </c>
      <c r="H132" s="18">
        <f>IF(G132=0,0,IF(B132="F",VLOOKUP(F132,Barem!$G$2:$H$11,2,1),VLOOKUP(F132,Barem!$G$12:$H$21,2,1)))</f>
        <v>1.5</v>
      </c>
      <c r="I132" s="24">
        <v>3.5</v>
      </c>
      <c r="J132" s="19">
        <f>VLOOKUP($C132, Barem!$L:$N,3,0)</f>
        <v>0.2</v>
      </c>
      <c r="K132" s="19">
        <f>VLOOKUP($C132, Barem!$L:$O,4,0)</f>
        <v>0.3</v>
      </c>
      <c r="L132" s="19">
        <f>VLOOKUP($C132, Barem!$L:$P,5,0)</f>
        <v>0.5</v>
      </c>
      <c r="M132" s="49"/>
      <c r="N132" s="83">
        <f>IF(D132&gt;21,VLOOKUP(D132,Barem!$R$1:$S$48,2,1),0)</f>
        <v>0</v>
      </c>
      <c r="O132" s="46">
        <f t="shared" si="9"/>
        <v>3</v>
      </c>
      <c r="P132" s="52">
        <v>43610</v>
      </c>
      <c r="Q132" s="18">
        <f t="shared" si="10"/>
        <v>1</v>
      </c>
      <c r="S132" s="76">
        <f t="shared" si="11"/>
        <v>0.15974440894568689</v>
      </c>
    </row>
    <row r="133" spans="1:19" x14ac:dyDescent="0.2">
      <c r="A133" s="23" t="s">
        <v>194</v>
      </c>
      <c r="B133" s="36" t="str">
        <f>VLOOKUP(A133,Participanti!A:B,2,0)</f>
        <v>F</v>
      </c>
      <c r="C133" s="24">
        <v>3</v>
      </c>
      <c r="D133" s="24">
        <v>17.010000000000002</v>
      </c>
      <c r="E133" s="25">
        <v>5.8657407407407408E-2</v>
      </c>
      <c r="F133" s="26">
        <f t="shared" si="8"/>
        <v>3.4484072549916169E-3</v>
      </c>
      <c r="G133" s="18">
        <f>IF(B133="F",VLOOKUP(D133,Barem!$B$2:$C$11,2,1),VLOOKUP(D133,Barem!$B$12:$C$21,2,1))</f>
        <v>4</v>
      </c>
      <c r="H133" s="18">
        <f>IF(G133=0,0,IF(B133="F",VLOOKUP(F133,Barem!$G$2:$H$11,2,1),VLOOKUP(F133,Barem!$G$12:$H$21,2,1)))</f>
        <v>4</v>
      </c>
      <c r="I133" s="24">
        <v>3.5</v>
      </c>
      <c r="J133" s="19">
        <f>VLOOKUP($C133, Barem!$L:$N,3,0)</f>
        <v>0.2</v>
      </c>
      <c r="K133" s="19">
        <f>VLOOKUP($C133, Barem!$L:$O,4,0)</f>
        <v>0.3</v>
      </c>
      <c r="L133" s="19">
        <f>VLOOKUP($C133, Barem!$L:$P,5,0)</f>
        <v>0.5</v>
      </c>
      <c r="M133" s="49"/>
      <c r="N133" s="83">
        <f>IF(D133&gt;21,VLOOKUP(D133,Barem!$R$1:$S$48,2,1),0)</f>
        <v>0</v>
      </c>
      <c r="O133" s="46">
        <f t="shared" si="9"/>
        <v>3.75</v>
      </c>
      <c r="P133" s="52">
        <v>43611</v>
      </c>
      <c r="Q133" s="18">
        <f t="shared" si="10"/>
        <v>1</v>
      </c>
      <c r="S133" s="76">
        <f t="shared" si="11"/>
        <v>0.22045855379188711</v>
      </c>
    </row>
    <row r="134" spans="1:19" x14ac:dyDescent="0.2">
      <c r="A134" s="23" t="s">
        <v>195</v>
      </c>
      <c r="B134" s="36" t="str">
        <f>VLOOKUP(A134,Participanti!A:B,2,0)</f>
        <v>M</v>
      </c>
      <c r="C134" s="24">
        <v>3</v>
      </c>
      <c r="D134" s="24">
        <v>23.26</v>
      </c>
      <c r="E134" s="25">
        <v>7.6550925925925925E-2</v>
      </c>
      <c r="F134" s="26">
        <f t="shared" si="8"/>
        <v>3.2910974172797041E-3</v>
      </c>
      <c r="G134" s="18">
        <f>IF(B134="F",VLOOKUP(D134,Barem!$B$2:$C$11,2,1),VLOOKUP(D134,Barem!$B$12:$C$21,2,1))</f>
        <v>5</v>
      </c>
      <c r="H134" s="18">
        <f>IF(G134=0,0,IF(B134="F",VLOOKUP(F134,Barem!$G$2:$H$11,2,1),VLOOKUP(F134,Barem!$G$12:$H$21,2,1)))</f>
        <v>3.5</v>
      </c>
      <c r="I134" s="24">
        <v>3</v>
      </c>
      <c r="J134" s="19">
        <f>VLOOKUP($C134, Barem!$L:$N,3,0)</f>
        <v>0.2</v>
      </c>
      <c r="K134" s="19">
        <f>VLOOKUP($C134, Barem!$L:$O,4,0)</f>
        <v>0.3</v>
      </c>
      <c r="L134" s="19">
        <f>VLOOKUP($C134, Barem!$L:$P,5,0)</f>
        <v>0.5</v>
      </c>
      <c r="M134" s="49"/>
      <c r="N134" s="83">
        <f>IF(D134&gt;21,VLOOKUP(D134,Barem!$R$1:$S$48,2,1),0)</f>
        <v>0</v>
      </c>
      <c r="O134" s="46">
        <f t="shared" si="9"/>
        <v>3.55</v>
      </c>
      <c r="P134" s="52">
        <v>43610</v>
      </c>
      <c r="Q134" s="18">
        <f t="shared" si="10"/>
        <v>1</v>
      </c>
      <c r="S134" s="76">
        <f t="shared" si="11"/>
        <v>0.15262252794496989</v>
      </c>
    </row>
    <row r="135" spans="1:19" x14ac:dyDescent="0.2">
      <c r="A135" s="23" t="s">
        <v>196</v>
      </c>
      <c r="B135" s="36" t="str">
        <f>VLOOKUP(A135,Participanti!A:B,2,0)</f>
        <v>M</v>
      </c>
      <c r="C135" s="24">
        <v>3</v>
      </c>
      <c r="D135" s="24">
        <v>125.92</v>
      </c>
      <c r="E135" s="25">
        <v>0.49648148148148147</v>
      </c>
      <c r="F135" s="26">
        <f t="shared" si="8"/>
        <v>3.9428326038872417E-3</v>
      </c>
      <c r="G135" s="18">
        <f>IF(B135="F",VLOOKUP(D135,Barem!$B$2:$C$11,2,1),VLOOKUP(D135,Barem!$B$12:$C$21,2,1))</f>
        <v>5</v>
      </c>
      <c r="H135" s="18">
        <f>IF(G135=0,0,IF(B135="F",VLOOKUP(F135,Barem!$G$2:$H$11,2,1),VLOOKUP(F135,Barem!$G$12:$H$21,2,1)))</f>
        <v>1.5</v>
      </c>
      <c r="I135" s="24">
        <v>3</v>
      </c>
      <c r="J135" s="19">
        <f>VLOOKUP($C135, Barem!$L:$N,3,0)</f>
        <v>0.2</v>
      </c>
      <c r="K135" s="19">
        <f>VLOOKUP($C135, Barem!$L:$O,4,0)</f>
        <v>0.3</v>
      </c>
      <c r="L135" s="19">
        <f>VLOOKUP($C135, Barem!$L:$P,5,0)</f>
        <v>0.5</v>
      </c>
      <c r="M135" s="49"/>
      <c r="N135" s="83">
        <f>IF(D135&gt;21,VLOOKUP(D135,Barem!$R$1:$S$48,2,1),0)</f>
        <v>2</v>
      </c>
      <c r="O135" s="46">
        <f t="shared" si="9"/>
        <v>4.95</v>
      </c>
      <c r="P135" s="52">
        <v>43610</v>
      </c>
      <c r="Q135" s="18">
        <f t="shared" si="10"/>
        <v>1</v>
      </c>
      <c r="S135" s="76">
        <f t="shared" si="11"/>
        <v>3.9310673443456165E-2</v>
      </c>
    </row>
    <row r="136" spans="1:19" x14ac:dyDescent="0.2">
      <c r="A136" s="23" t="s">
        <v>198</v>
      </c>
      <c r="B136" s="36" t="str">
        <f>VLOOKUP(A136,Participanti!A:B,2,0)</f>
        <v>M</v>
      </c>
      <c r="C136" s="24">
        <v>3</v>
      </c>
      <c r="D136" s="24">
        <v>11.01</v>
      </c>
      <c r="E136" s="25">
        <v>3.3645833333333333E-2</v>
      </c>
      <c r="F136" s="26">
        <f t="shared" si="8"/>
        <v>3.0559339993944897E-3</v>
      </c>
      <c r="G136" s="18">
        <f>IF(B136="F",VLOOKUP(D136,Barem!$B$2:$C$11,2,1),VLOOKUP(D136,Barem!$B$12:$C$21,2,1))</f>
        <v>2.5</v>
      </c>
      <c r="H136" s="18">
        <f>IF(G136=0,0,IF(B136="F",VLOOKUP(F136,Barem!$G$2:$H$11,2,1),VLOOKUP(F136,Barem!$G$12:$H$21,2,1)))</f>
        <v>4</v>
      </c>
      <c r="I136" s="24">
        <v>2.5</v>
      </c>
      <c r="J136" s="19">
        <f>VLOOKUP($C136, Barem!$L:$N,3,0)</f>
        <v>0.2</v>
      </c>
      <c r="K136" s="19">
        <f>VLOOKUP($C136, Barem!$L:$O,4,0)</f>
        <v>0.3</v>
      </c>
      <c r="L136" s="19">
        <f>VLOOKUP($C136, Barem!$L:$P,5,0)</f>
        <v>0.5</v>
      </c>
      <c r="M136" s="49"/>
      <c r="N136" s="83">
        <f>IF(D136&gt;21,VLOOKUP(D136,Barem!$R$1:$S$48,2,1),0)</f>
        <v>0</v>
      </c>
      <c r="O136" s="46">
        <f t="shared" si="9"/>
        <v>2.95</v>
      </c>
      <c r="P136" s="52">
        <v>43606</v>
      </c>
      <c r="Q136" s="18">
        <f t="shared" si="10"/>
        <v>1</v>
      </c>
      <c r="S136" s="76">
        <f t="shared" si="11"/>
        <v>0.26793823796548594</v>
      </c>
    </row>
    <row r="137" spans="1:19" x14ac:dyDescent="0.2">
      <c r="A137" s="23" t="s">
        <v>200</v>
      </c>
      <c r="B137" s="36" t="str">
        <f>VLOOKUP(A137,Participanti!A:B,2,0)</f>
        <v>M</v>
      </c>
      <c r="C137" s="24">
        <v>3</v>
      </c>
      <c r="D137" s="24">
        <v>7</v>
      </c>
      <c r="E137" s="25">
        <v>2.4212962962962964E-2</v>
      </c>
      <c r="F137" s="26">
        <f t="shared" si="8"/>
        <v>3.4589947089947093E-3</v>
      </c>
      <c r="G137" s="18">
        <f>IF(B137="F",VLOOKUP(D137,Barem!$B$2:$C$11,2,1),VLOOKUP(D137,Barem!$B$12:$C$21,2,1))</f>
        <v>2</v>
      </c>
      <c r="H137" s="18">
        <f>IF(G137=0,0,IF(B137="F",VLOOKUP(F137,Barem!$G$2:$H$11,2,1),VLOOKUP(F137,Barem!$G$12:$H$21,2,1)))</f>
        <v>3</v>
      </c>
      <c r="I137" s="24">
        <v>1.5</v>
      </c>
      <c r="J137" s="19">
        <f>VLOOKUP($C137, Barem!$L:$N,3,0)</f>
        <v>0.2</v>
      </c>
      <c r="K137" s="19">
        <f>VLOOKUP($C137, Barem!$L:$O,4,0)</f>
        <v>0.3</v>
      </c>
      <c r="L137" s="19">
        <f>VLOOKUP($C137, Barem!$L:$P,5,0)</f>
        <v>0.5</v>
      </c>
      <c r="M137" s="49"/>
      <c r="N137" s="83">
        <f>IF(D137&gt;21,VLOOKUP(D137,Barem!$R$1:$S$48,2,1),0)</f>
        <v>0</v>
      </c>
      <c r="O137" s="46">
        <f t="shared" si="9"/>
        <v>2.0499999999999998</v>
      </c>
      <c r="P137" s="52">
        <v>43611</v>
      </c>
      <c r="Q137" s="18">
        <f t="shared" si="10"/>
        <v>1</v>
      </c>
      <c r="S137" s="76">
        <f t="shared" si="11"/>
        <v>0.29285714285714282</v>
      </c>
    </row>
    <row r="138" spans="1:19" x14ac:dyDescent="0.2">
      <c r="A138" s="23" t="s">
        <v>203</v>
      </c>
      <c r="B138" s="36" t="str">
        <f>VLOOKUP(A138,Participanti!A:B,2,0)</f>
        <v>M</v>
      </c>
      <c r="C138" s="24">
        <v>3</v>
      </c>
      <c r="D138" s="24">
        <v>12.3</v>
      </c>
      <c r="E138" s="25">
        <v>5.3206018518518521E-2</v>
      </c>
      <c r="F138" s="26">
        <f t="shared" si="8"/>
        <v>4.3256925624811805E-3</v>
      </c>
      <c r="G138" s="18">
        <f>IF(B138="F",VLOOKUP(D138,Barem!$B$2:$C$11,2,1),VLOOKUP(D138,Barem!$B$12:$C$21,2,1))</f>
        <v>3</v>
      </c>
      <c r="H138" s="18">
        <f>IF(G138=0,0,IF(B138="F",VLOOKUP(F138,Barem!$G$2:$H$11,2,1),VLOOKUP(F138,Barem!$G$12:$H$21,2,1)))</f>
        <v>1</v>
      </c>
      <c r="I138" s="24">
        <v>2</v>
      </c>
      <c r="J138" s="19">
        <f>VLOOKUP($C138, Barem!$L:$N,3,0)</f>
        <v>0.2</v>
      </c>
      <c r="K138" s="19">
        <f>VLOOKUP($C138, Barem!$L:$O,4,0)</f>
        <v>0.3</v>
      </c>
      <c r="L138" s="19">
        <f>VLOOKUP($C138, Barem!$L:$P,5,0)</f>
        <v>0.5</v>
      </c>
      <c r="M138" s="49"/>
      <c r="N138" s="83">
        <f>IF(D138&gt;21,VLOOKUP(D138,Barem!$R$1:$S$48,2,1),0)</f>
        <v>0</v>
      </c>
      <c r="O138" s="46">
        <f t="shared" si="9"/>
        <v>1.9000000000000001</v>
      </c>
      <c r="P138" s="52">
        <v>43610</v>
      </c>
      <c r="Q138" s="18">
        <f t="shared" si="10"/>
        <v>1</v>
      </c>
      <c r="S138" s="76">
        <f t="shared" si="11"/>
        <v>0.15447154471544716</v>
      </c>
    </row>
    <row r="139" spans="1:19" x14ac:dyDescent="0.2">
      <c r="A139" s="23" t="s">
        <v>205</v>
      </c>
      <c r="B139" s="36" t="str">
        <f>VLOOKUP(A139,Participanti!A:B,2,0)</f>
        <v>F</v>
      </c>
      <c r="C139" s="24">
        <v>3</v>
      </c>
      <c r="D139" s="24"/>
      <c r="E139" s="25"/>
      <c r="F139" s="26" t="e">
        <f t="shared" si="8"/>
        <v>#DIV/0!</v>
      </c>
      <c r="G139" s="18">
        <f>IF(B139="F",VLOOKUP(D139,Barem!$B$2:$C$11,2,1),VLOOKUP(D139,Barem!$B$12:$C$21,2,1))</f>
        <v>0</v>
      </c>
      <c r="H139" s="18">
        <f>IF(G139=0,0,IF(B139="F",VLOOKUP(F139,Barem!$G$2:$H$11,2,1),VLOOKUP(F139,Barem!$G$12:$H$21,2,1)))</f>
        <v>0</v>
      </c>
      <c r="I139" s="24"/>
      <c r="J139" s="19">
        <f>VLOOKUP($C139, Barem!$L:$N,3,0)</f>
        <v>0.2</v>
      </c>
      <c r="K139" s="19">
        <f>VLOOKUP($C139, Barem!$L:$O,4,0)</f>
        <v>0.3</v>
      </c>
      <c r="L139" s="19">
        <f>VLOOKUP($C139, Barem!$L:$P,5,0)</f>
        <v>0.5</v>
      </c>
      <c r="M139" s="49"/>
      <c r="N139" s="83">
        <f>IF(D139&gt;21,VLOOKUP(D139,Barem!$R$1:$S$48,2,1),0)</f>
        <v>0</v>
      </c>
      <c r="O139" s="46">
        <f t="shared" si="9"/>
        <v>0</v>
      </c>
      <c r="P139" s="52"/>
      <c r="Q139" s="18">
        <f t="shared" si="10"/>
        <v>1</v>
      </c>
      <c r="S139" s="76" t="e">
        <f t="shared" si="11"/>
        <v>#DIV/0!</v>
      </c>
    </row>
    <row r="140" spans="1:19" x14ac:dyDescent="0.2">
      <c r="A140" s="23" t="s">
        <v>207</v>
      </c>
      <c r="B140" s="36" t="str">
        <f>VLOOKUP(A140,Participanti!A:B,2,0)</f>
        <v>F</v>
      </c>
      <c r="C140" s="24">
        <v>3</v>
      </c>
      <c r="D140" s="24">
        <v>6.02</v>
      </c>
      <c r="E140" s="25">
        <v>2.4444444444444446E-2</v>
      </c>
      <c r="F140" s="26">
        <f t="shared" si="8"/>
        <v>4.060538944259875E-3</v>
      </c>
      <c r="G140" s="18">
        <f>IF(B140="F",VLOOKUP(D140,Barem!$B$2:$C$11,2,1),VLOOKUP(D140,Barem!$B$12:$C$21,2,1))</f>
        <v>1.5</v>
      </c>
      <c r="H140" s="18">
        <f>IF(G140=0,0,IF(B140="F",VLOOKUP(F140,Barem!$G$2:$H$11,2,1),VLOOKUP(F140,Barem!$G$12:$H$21,2,1)))</f>
        <v>2</v>
      </c>
      <c r="I140" s="24">
        <v>2.5</v>
      </c>
      <c r="J140" s="19">
        <f>VLOOKUP($C140, Barem!$L:$N,3,0)</f>
        <v>0.2</v>
      </c>
      <c r="K140" s="19">
        <f>VLOOKUP($C140, Barem!$L:$O,4,0)</f>
        <v>0.3</v>
      </c>
      <c r="L140" s="19">
        <f>VLOOKUP($C140, Barem!$L:$P,5,0)</f>
        <v>0.5</v>
      </c>
      <c r="M140" s="49"/>
      <c r="N140" s="83">
        <f>IF(D140&gt;21,VLOOKUP(D140,Barem!$R$1:$S$48,2,1),0)</f>
        <v>0</v>
      </c>
      <c r="O140" s="46">
        <f t="shared" si="9"/>
        <v>2.15</v>
      </c>
      <c r="P140" s="52">
        <v>43611</v>
      </c>
      <c r="Q140" s="18">
        <f t="shared" si="10"/>
        <v>1</v>
      </c>
      <c r="S140" s="76">
        <f t="shared" si="11"/>
        <v>0.35714285714285715</v>
      </c>
    </row>
    <row r="141" spans="1:19" x14ac:dyDescent="0.2">
      <c r="A141" s="23" t="s">
        <v>2</v>
      </c>
      <c r="B141" s="36" t="str">
        <f>VLOOKUP(A141,Participanti!A:B,2,0)</f>
        <v>M</v>
      </c>
      <c r="C141" s="24">
        <v>3</v>
      </c>
      <c r="D141" s="24">
        <v>244.55</v>
      </c>
      <c r="E141" s="25">
        <v>1</v>
      </c>
      <c r="F141" s="26">
        <f t="shared" si="8"/>
        <v>4.0891433244735226E-3</v>
      </c>
      <c r="G141" s="18">
        <f>IF(B141="F",VLOOKUP(D141,Barem!$B$2:$C$11,2,1),VLOOKUP(D141,Barem!$B$12:$C$21,2,1))</f>
        <v>5</v>
      </c>
      <c r="H141" s="18">
        <f>IF(G141=0,0,IF(B141="F",VLOOKUP(F141,Barem!$G$2:$H$11,2,1),VLOOKUP(F141,Barem!$G$12:$H$21,2,1)))</f>
        <v>1.5</v>
      </c>
      <c r="I141" s="24">
        <v>4</v>
      </c>
      <c r="J141" s="19">
        <f>VLOOKUP($C141, Barem!$L:$N,3,0)</f>
        <v>0.2</v>
      </c>
      <c r="K141" s="19">
        <f>VLOOKUP($C141, Barem!$L:$O,4,0)</f>
        <v>0.3</v>
      </c>
      <c r="L141" s="19">
        <f>VLOOKUP($C141, Barem!$L:$P,5,0)</f>
        <v>0.5</v>
      </c>
      <c r="M141" s="49"/>
      <c r="N141" s="83">
        <f>IF(D141&gt;21,VLOOKUP(D141,Barem!$R$1:$S$48,2,1),0)</f>
        <v>4.4000000000000004</v>
      </c>
      <c r="O141" s="46">
        <f t="shared" si="9"/>
        <v>7.8500000000000005</v>
      </c>
      <c r="P141" s="52">
        <v>43610</v>
      </c>
      <c r="Q141" s="18">
        <f t="shared" si="10"/>
        <v>1</v>
      </c>
      <c r="S141" s="76">
        <f t="shared" si="11"/>
        <v>3.2099775097117152E-2</v>
      </c>
    </row>
    <row r="142" spans="1:19" x14ac:dyDescent="0.2">
      <c r="A142" s="23" t="s">
        <v>223</v>
      </c>
      <c r="B142" s="36" t="str">
        <f>VLOOKUP(A142,Participanti!A:B,2,0)</f>
        <v>M</v>
      </c>
      <c r="C142" s="24">
        <v>3</v>
      </c>
      <c r="D142" s="24">
        <v>24.26</v>
      </c>
      <c r="E142" s="25">
        <v>8.0729166666666671E-2</v>
      </c>
      <c r="F142" s="26">
        <f t="shared" si="8"/>
        <v>3.3276655674635888E-3</v>
      </c>
      <c r="G142" s="18">
        <f>IF(B142="F",VLOOKUP(D142,Barem!$B$2:$C$11,2,1),VLOOKUP(D142,Barem!$B$12:$C$21,2,1))</f>
        <v>5</v>
      </c>
      <c r="H142" s="18">
        <f>IF(G142=0,0,IF(B142="F",VLOOKUP(F142,Barem!$G$2:$H$11,2,1),VLOOKUP(F142,Barem!$G$12:$H$21,2,1)))</f>
        <v>3</v>
      </c>
      <c r="I142" s="24">
        <v>3</v>
      </c>
      <c r="J142" s="19">
        <f>VLOOKUP($C142, Barem!$L:$N,3,0)</f>
        <v>0.2</v>
      </c>
      <c r="K142" s="19">
        <f>VLOOKUP($C142, Barem!$L:$O,4,0)</f>
        <v>0.3</v>
      </c>
      <c r="L142" s="19">
        <f>VLOOKUP($C142, Barem!$L:$P,5,0)</f>
        <v>0.5</v>
      </c>
      <c r="M142" s="49"/>
      <c r="N142" s="83">
        <f>IF(D142&gt;21,VLOOKUP(D142,Barem!$R$1:$S$48,2,1),0)</f>
        <v>0</v>
      </c>
      <c r="O142" s="46">
        <f t="shared" si="9"/>
        <v>3.4</v>
      </c>
      <c r="P142" s="52">
        <v>43611</v>
      </c>
      <c r="Q142" s="18">
        <f t="shared" si="10"/>
        <v>1</v>
      </c>
      <c r="S142" s="76">
        <f t="shared" si="11"/>
        <v>0.14014839241549876</v>
      </c>
    </row>
    <row r="143" spans="1:19" x14ac:dyDescent="0.2">
      <c r="A143" s="62" t="s">
        <v>233</v>
      </c>
      <c r="B143" s="63" t="str">
        <f>VLOOKUP(A143,Participanti!A:B,2,0)</f>
        <v>M</v>
      </c>
      <c r="C143" s="64">
        <v>3</v>
      </c>
      <c r="D143" s="64"/>
      <c r="E143" s="65"/>
      <c r="F143" s="66" t="e">
        <f t="shared" si="8"/>
        <v>#DIV/0!</v>
      </c>
      <c r="G143" s="67">
        <f>IF(B143="F",VLOOKUP(D143,Barem!$B$2:$C$11,2,1),VLOOKUP(D143,Barem!$B$12:$C$21,2,1))</f>
        <v>0</v>
      </c>
      <c r="H143" s="67">
        <f>IF(G143=0,0,IF(B143="F",VLOOKUP(F143,Barem!$G$2:$H$11,2,1),VLOOKUP(F143,Barem!$G$12:$H$21,2,1)))</f>
        <v>0</v>
      </c>
      <c r="I143" s="64"/>
      <c r="J143" s="68">
        <f>VLOOKUP($C143, Barem!$L:$N,3,0)</f>
        <v>0.2</v>
      </c>
      <c r="K143" s="68">
        <f>VLOOKUP($C143, Barem!$L:$O,4,0)</f>
        <v>0.3</v>
      </c>
      <c r="L143" s="68">
        <f>VLOOKUP($C143, Barem!$L:$P,5,0)</f>
        <v>0.5</v>
      </c>
      <c r="M143" s="69"/>
      <c r="N143" s="84">
        <f>IF(D143&gt;21,VLOOKUP(D143,Barem!$R$1:$S$48,2,1),0)</f>
        <v>0</v>
      </c>
      <c r="O143" s="70">
        <f t="shared" si="9"/>
        <v>0</v>
      </c>
      <c r="P143" s="71"/>
      <c r="Q143" s="67">
        <f t="shared" si="10"/>
        <v>1</v>
      </c>
      <c r="S143" s="76" t="e">
        <f t="shared" si="11"/>
        <v>#DIV/0!</v>
      </c>
    </row>
    <row r="144" spans="1:19" x14ac:dyDescent="0.2">
      <c r="A144" s="23" t="s">
        <v>235</v>
      </c>
      <c r="B144" s="36" t="str">
        <f>VLOOKUP(A144,Participanti!A:B,2,0)</f>
        <v>M</v>
      </c>
      <c r="C144" s="24">
        <v>4</v>
      </c>
      <c r="D144" s="24">
        <v>21.11</v>
      </c>
      <c r="E144" s="25">
        <v>7.8715277777777773E-2</v>
      </c>
      <c r="F144" s="26">
        <f t="shared" si="8"/>
        <v>3.7288146744565501E-3</v>
      </c>
      <c r="G144" s="18">
        <f>IF(B144="F",VLOOKUP(D144,Barem!$B$2:$C$11,2,1),VLOOKUP(D144,Barem!$B$12:$C$21,2,1))</f>
        <v>5</v>
      </c>
      <c r="H144" s="18">
        <f>IF(G144=0,0,IF(B144="F",VLOOKUP(F144,Barem!$G$2:$H$11,2,1),VLOOKUP(F144,Barem!$G$12:$H$21,2,1)))</f>
        <v>2</v>
      </c>
      <c r="I144" s="24">
        <v>0.5</v>
      </c>
      <c r="J144" s="19">
        <f>VLOOKUP($C144, Barem!$L:$N,3,0)</f>
        <v>0.5</v>
      </c>
      <c r="K144" s="19">
        <f>VLOOKUP($C144, Barem!$L:$O,4,0)</f>
        <v>0.3</v>
      </c>
      <c r="L144" s="19">
        <f>VLOOKUP($C144, Barem!$L:$P,5,0)</f>
        <v>0.2</v>
      </c>
      <c r="M144" s="49"/>
      <c r="N144" s="83">
        <f>IF(D144&gt;21,VLOOKUP(D144,Barem!$R$1:$S$48,2,1),0)</f>
        <v>0</v>
      </c>
      <c r="O144" s="46">
        <f t="shared" si="9"/>
        <v>3.2</v>
      </c>
      <c r="P144" s="52">
        <v>43617</v>
      </c>
      <c r="Q144" s="18">
        <f t="shared" si="10"/>
        <v>1</v>
      </c>
      <c r="R144" s="3" t="s">
        <v>145</v>
      </c>
      <c r="S144" s="76">
        <f t="shared" si="11"/>
        <v>0.15158692562766463</v>
      </c>
    </row>
    <row r="145" spans="1:19" x14ac:dyDescent="0.2">
      <c r="A145" s="23" t="s">
        <v>276</v>
      </c>
      <c r="B145" s="36" t="str">
        <f>VLOOKUP(A145,Participanti!A:B,2,0)</f>
        <v>M</v>
      </c>
      <c r="C145" s="24">
        <v>4</v>
      </c>
      <c r="D145" s="24">
        <v>33.78</v>
      </c>
      <c r="E145" s="25">
        <v>0.12545138888888888</v>
      </c>
      <c r="F145" s="26">
        <f t="shared" si="8"/>
        <v>3.7137770541411743E-3</v>
      </c>
      <c r="G145" s="18">
        <f>IF(B145="F",VLOOKUP(D145,Barem!$B$2:$C$11,2,1),VLOOKUP(D145,Barem!$B$12:$C$21,2,1))</f>
        <v>5</v>
      </c>
      <c r="H145" s="18">
        <f>IF(G145=0,0,IF(B145="F",VLOOKUP(F145,Barem!$G$2:$H$11,2,1),VLOOKUP(F145,Barem!$G$12:$H$21,2,1)))</f>
        <v>2</v>
      </c>
      <c r="I145" s="24">
        <v>4</v>
      </c>
      <c r="J145" s="19">
        <f>VLOOKUP($C145, Barem!$L:$N,3,0)</f>
        <v>0.5</v>
      </c>
      <c r="K145" s="19">
        <f>VLOOKUP($C145, Barem!$L:$O,4,0)</f>
        <v>0.3</v>
      </c>
      <c r="L145" s="19">
        <f>VLOOKUP($C145, Barem!$L:$P,5,0)</f>
        <v>0.2</v>
      </c>
      <c r="M145" s="49"/>
      <c r="N145" s="83">
        <f>IF(D145&gt;21,VLOOKUP(D145,Barem!$R$1:$S$48,2,1),0)</f>
        <v>0.2</v>
      </c>
      <c r="O145" s="46">
        <f t="shared" si="9"/>
        <v>4.1000000000000005</v>
      </c>
      <c r="P145" s="52">
        <v>43617</v>
      </c>
      <c r="Q145" s="18">
        <f t="shared" si="10"/>
        <v>1</v>
      </c>
      <c r="S145" s="76">
        <f t="shared" si="11"/>
        <v>0.12137359384251037</v>
      </c>
    </row>
    <row r="146" spans="1:19" x14ac:dyDescent="0.2">
      <c r="A146" s="23" t="s">
        <v>54</v>
      </c>
      <c r="B146" s="36" t="str">
        <f>VLOOKUP(A146,Participanti!A:B,2,0)</f>
        <v>M</v>
      </c>
      <c r="C146" s="24">
        <v>4</v>
      </c>
      <c r="D146" s="24">
        <v>42.48</v>
      </c>
      <c r="E146" s="25">
        <v>0.16143518518518518</v>
      </c>
      <c r="F146" s="26">
        <f t="shared" si="8"/>
        <v>3.8002633047359981E-3</v>
      </c>
      <c r="G146" s="18">
        <f>IF(B146="F",VLOOKUP(D146,Barem!$B$2:$C$11,2,1),VLOOKUP(D146,Barem!$B$12:$C$21,2,1))</f>
        <v>5</v>
      </c>
      <c r="H146" s="18">
        <f>IF(G146=0,0,IF(B146="F",VLOOKUP(F146,Barem!$G$2:$H$11,2,1),VLOOKUP(F146,Barem!$G$12:$H$21,2,1)))</f>
        <v>2</v>
      </c>
      <c r="I146" s="24">
        <v>3.5</v>
      </c>
      <c r="J146" s="19">
        <f>VLOOKUP($C146, Barem!$L:$N,3,0)</f>
        <v>0.5</v>
      </c>
      <c r="K146" s="19">
        <f>VLOOKUP($C146, Barem!$L:$O,4,0)</f>
        <v>0.3</v>
      </c>
      <c r="L146" s="19">
        <f>VLOOKUP($C146, Barem!$L:$P,5,0)</f>
        <v>0.2</v>
      </c>
      <c r="M146" s="49"/>
      <c r="N146" s="83">
        <f>IF(D146&gt;21,VLOOKUP(D146,Barem!$R$1:$S$48,2,1),0)</f>
        <v>0.4</v>
      </c>
      <c r="O146" s="46">
        <f t="shared" si="9"/>
        <v>4.2</v>
      </c>
      <c r="P146" s="52">
        <v>43617</v>
      </c>
      <c r="Q146" s="18">
        <f t="shared" si="10"/>
        <v>1</v>
      </c>
      <c r="S146" s="76">
        <f t="shared" si="11"/>
        <v>9.8870056497175146E-2</v>
      </c>
    </row>
    <row r="147" spans="1:19" x14ac:dyDescent="0.2">
      <c r="A147" s="23" t="s">
        <v>55</v>
      </c>
      <c r="B147" s="36" t="str">
        <f>VLOOKUP(A147,Participanti!A:B,2,0)</f>
        <v>F</v>
      </c>
      <c r="C147" s="24">
        <v>4</v>
      </c>
      <c r="D147" s="24">
        <v>16.010000000000002</v>
      </c>
      <c r="E147" s="25">
        <v>7.0416666666666669E-2</v>
      </c>
      <c r="F147" s="26">
        <f t="shared" si="8"/>
        <v>4.3982927337080984E-3</v>
      </c>
      <c r="G147" s="18">
        <f>IF(B147="F",VLOOKUP(D147,Barem!$B$2:$C$11,2,1),VLOOKUP(D147,Barem!$B$12:$C$21,2,1))</f>
        <v>4</v>
      </c>
      <c r="H147" s="18">
        <f>IF(G147=0,0,IF(B147="F",VLOOKUP(F147,Barem!$G$2:$H$11,2,1),VLOOKUP(F147,Barem!$G$12:$H$21,2,1)))</f>
        <v>1.5</v>
      </c>
      <c r="I147" s="24">
        <v>2.5</v>
      </c>
      <c r="J147" s="19">
        <f>VLOOKUP($C147, Barem!$L:$N,3,0)</f>
        <v>0.5</v>
      </c>
      <c r="K147" s="19">
        <f>VLOOKUP($C147, Barem!$L:$O,4,0)</f>
        <v>0.3</v>
      </c>
      <c r="L147" s="19">
        <f>VLOOKUP($C147, Barem!$L:$P,5,0)</f>
        <v>0.2</v>
      </c>
      <c r="M147" s="49"/>
      <c r="N147" s="83">
        <f>IF(D147&gt;21,VLOOKUP(D147,Barem!$R$1:$S$48,2,1),0)</f>
        <v>0</v>
      </c>
      <c r="O147" s="46">
        <f t="shared" si="9"/>
        <v>2.95</v>
      </c>
      <c r="P147" s="52">
        <v>43618</v>
      </c>
      <c r="Q147" s="18">
        <f t="shared" si="10"/>
        <v>1</v>
      </c>
      <c r="S147" s="76">
        <f t="shared" si="11"/>
        <v>0.18425983760149905</v>
      </c>
    </row>
    <row r="148" spans="1:19" x14ac:dyDescent="0.2">
      <c r="A148" s="23" t="s">
        <v>56</v>
      </c>
      <c r="B148" s="36" t="str">
        <f>VLOOKUP(A148,Participanti!A:B,2,0)</f>
        <v>F</v>
      </c>
      <c r="C148" s="24">
        <v>4</v>
      </c>
      <c r="D148" s="24">
        <v>9.26</v>
      </c>
      <c r="E148" s="25">
        <v>3.650462962962963E-2</v>
      </c>
      <c r="F148" s="26">
        <f t="shared" si="8"/>
        <v>3.942184625229982E-3</v>
      </c>
      <c r="G148" s="18">
        <f>IF(B148="F",VLOOKUP(D148,Barem!$B$2:$C$11,2,1),VLOOKUP(D148,Barem!$B$12:$C$21,2,1))</f>
        <v>2.5</v>
      </c>
      <c r="H148" s="18">
        <f>IF(G148=0,0,IF(B148="F",VLOOKUP(F148,Barem!$G$2:$H$11,2,1),VLOOKUP(F148,Barem!$G$12:$H$21,2,1)))</f>
        <v>2.5</v>
      </c>
      <c r="I148" s="24">
        <v>2</v>
      </c>
      <c r="J148" s="19">
        <f>VLOOKUP($C148, Barem!$L:$N,3,0)</f>
        <v>0.5</v>
      </c>
      <c r="K148" s="19">
        <f>VLOOKUP($C148, Barem!$L:$O,4,0)</f>
        <v>0.3</v>
      </c>
      <c r="L148" s="19">
        <f>VLOOKUP($C148, Barem!$L:$P,5,0)</f>
        <v>0.2</v>
      </c>
      <c r="M148" s="49"/>
      <c r="N148" s="83">
        <f>IF(D148&gt;21,VLOOKUP(D148,Barem!$R$1:$S$48,2,1),0)</f>
        <v>0</v>
      </c>
      <c r="O148" s="46">
        <f t="shared" si="9"/>
        <v>2.4</v>
      </c>
      <c r="P148" s="52">
        <v>43618</v>
      </c>
      <c r="Q148" s="18">
        <f t="shared" si="10"/>
        <v>1</v>
      </c>
      <c r="S148" s="76">
        <f t="shared" si="11"/>
        <v>0.25917926565874727</v>
      </c>
    </row>
    <row r="149" spans="1:19" x14ac:dyDescent="0.2">
      <c r="A149" s="23" t="s">
        <v>8</v>
      </c>
      <c r="B149" s="36" t="str">
        <f>VLOOKUP(A149,Participanti!A:B,2,0)</f>
        <v>M</v>
      </c>
      <c r="C149" s="24">
        <v>4</v>
      </c>
      <c r="D149" s="24">
        <v>11.2</v>
      </c>
      <c r="E149" s="25">
        <v>4.2361111111111106E-2</v>
      </c>
      <c r="F149" s="26">
        <f t="shared" si="8"/>
        <v>3.7822420634920635E-3</v>
      </c>
      <c r="G149" s="18">
        <f>IF(B149="F",VLOOKUP(D149,Barem!$B$2:$C$11,2,1),VLOOKUP(D149,Barem!$B$12:$C$21,2,1))</f>
        <v>2.5</v>
      </c>
      <c r="H149" s="18">
        <f>IF(G149=0,0,IF(B149="F",VLOOKUP(F149,Barem!$G$2:$H$11,2,1),VLOOKUP(F149,Barem!$G$12:$H$21,2,1)))</f>
        <v>2</v>
      </c>
      <c r="I149" s="24">
        <v>2</v>
      </c>
      <c r="J149" s="19">
        <f>VLOOKUP($C149, Barem!$L:$N,3,0)</f>
        <v>0.5</v>
      </c>
      <c r="K149" s="19">
        <f>VLOOKUP($C149, Barem!$L:$O,4,0)</f>
        <v>0.3</v>
      </c>
      <c r="L149" s="19">
        <f>VLOOKUP($C149, Barem!$L:$P,5,0)</f>
        <v>0.2</v>
      </c>
      <c r="M149" s="49"/>
      <c r="N149" s="83">
        <f>IF(D149&gt;21,VLOOKUP(D149,Barem!$R$1:$S$48,2,1),0)</f>
        <v>0</v>
      </c>
      <c r="O149" s="46">
        <f t="shared" si="9"/>
        <v>2.25</v>
      </c>
      <c r="P149" s="52">
        <v>43618</v>
      </c>
      <c r="Q149" s="18">
        <f t="shared" si="10"/>
        <v>1</v>
      </c>
      <c r="S149" s="76">
        <f t="shared" si="11"/>
        <v>0.20089285714285715</v>
      </c>
    </row>
    <row r="150" spans="1:19" x14ac:dyDescent="0.2">
      <c r="A150" s="23" t="s">
        <v>57</v>
      </c>
      <c r="B150" s="36" t="str">
        <f>VLOOKUP(A150,Participanti!A:B,2,0)</f>
        <v>M</v>
      </c>
      <c r="C150" s="24">
        <v>4</v>
      </c>
      <c r="D150" s="24">
        <v>5.65</v>
      </c>
      <c r="E150" s="25">
        <v>1.7835648148148149E-2</v>
      </c>
      <c r="F150" s="26">
        <f t="shared" si="8"/>
        <v>3.1567518846279908E-3</v>
      </c>
      <c r="G150" s="18">
        <f>IF(B150="F",VLOOKUP(D150,Barem!$B$2:$C$11,2,1),VLOOKUP(D150,Barem!$B$12:$C$21,2,1))</f>
        <v>1.5</v>
      </c>
      <c r="H150" s="18">
        <f>IF(G150=0,0,IF(B150="F",VLOOKUP(F150,Barem!$G$2:$H$11,2,1),VLOOKUP(F150,Barem!$G$12:$H$21,2,1)))</f>
        <v>3.5</v>
      </c>
      <c r="I150" s="24">
        <v>1.5</v>
      </c>
      <c r="J150" s="19">
        <f>VLOOKUP($C150, Barem!$L:$N,3,0)</f>
        <v>0.5</v>
      </c>
      <c r="K150" s="19">
        <f>VLOOKUP($C150, Barem!$L:$O,4,0)</f>
        <v>0.3</v>
      </c>
      <c r="L150" s="19">
        <f>VLOOKUP($C150, Barem!$L:$P,5,0)</f>
        <v>0.2</v>
      </c>
      <c r="M150" s="49"/>
      <c r="N150" s="83">
        <f>IF(D150&gt;21,VLOOKUP(D150,Barem!$R$1:$S$48,2,1),0)</f>
        <v>0</v>
      </c>
      <c r="O150" s="46">
        <f t="shared" si="9"/>
        <v>2.1</v>
      </c>
      <c r="P150" s="52">
        <v>43612</v>
      </c>
      <c r="Q150" s="18">
        <f t="shared" si="10"/>
        <v>1</v>
      </c>
      <c r="S150" s="76">
        <f t="shared" si="11"/>
        <v>0.37168141592920351</v>
      </c>
    </row>
    <row r="151" spans="1:19" x14ac:dyDescent="0.2">
      <c r="A151" s="23" t="s">
        <v>59</v>
      </c>
      <c r="B151" s="36" t="str">
        <f>VLOOKUP(A151,Participanti!A:B,2,0)</f>
        <v>M</v>
      </c>
      <c r="C151" s="24">
        <v>4</v>
      </c>
      <c r="D151" s="24">
        <v>15.69</v>
      </c>
      <c r="E151" s="25">
        <v>5.9976851851851858E-2</v>
      </c>
      <c r="F151" s="26">
        <f t="shared" si="8"/>
        <v>3.8226164341524449E-3</v>
      </c>
      <c r="G151" s="18">
        <f>IF(B151="F",VLOOKUP(D151,Barem!$B$2:$C$11,2,1),VLOOKUP(D151,Barem!$B$12:$C$21,2,1))</f>
        <v>3.5</v>
      </c>
      <c r="H151" s="18">
        <f>IF(G151=0,0,IF(B151="F",VLOOKUP(F151,Barem!$G$2:$H$11,2,1),VLOOKUP(F151,Barem!$G$12:$H$21,2,1)))</f>
        <v>2</v>
      </c>
      <c r="I151" s="24">
        <v>3</v>
      </c>
      <c r="J151" s="19">
        <f>VLOOKUP($C151, Barem!$L:$N,3,0)</f>
        <v>0.5</v>
      </c>
      <c r="K151" s="19">
        <f>VLOOKUP($C151, Barem!$L:$O,4,0)</f>
        <v>0.3</v>
      </c>
      <c r="L151" s="19">
        <f>VLOOKUP($C151, Barem!$L:$P,5,0)</f>
        <v>0.2</v>
      </c>
      <c r="M151" s="49"/>
      <c r="N151" s="83">
        <f>IF(D151&gt;21,VLOOKUP(D151,Barem!$R$1:$S$48,2,1),0)</f>
        <v>0</v>
      </c>
      <c r="O151" s="46">
        <f t="shared" si="9"/>
        <v>2.95</v>
      </c>
      <c r="P151" s="52">
        <v>43618</v>
      </c>
      <c r="Q151" s="18">
        <f t="shared" si="10"/>
        <v>1</v>
      </c>
      <c r="S151" s="76">
        <f t="shared" si="11"/>
        <v>0.18801784576163164</v>
      </c>
    </row>
    <row r="152" spans="1:19" x14ac:dyDescent="0.2">
      <c r="A152" s="23" t="s">
        <v>60</v>
      </c>
      <c r="B152" s="36" t="str">
        <f>VLOOKUP(A152,Participanti!A:B,2,0)</f>
        <v>F</v>
      </c>
      <c r="C152" s="24">
        <v>4</v>
      </c>
      <c r="D152" s="24">
        <v>14.1</v>
      </c>
      <c r="E152" s="25">
        <v>5.9016203703703703E-2</v>
      </c>
      <c r="F152" s="26">
        <f t="shared" si="8"/>
        <v>4.1855463619648019E-3</v>
      </c>
      <c r="G152" s="18">
        <f>IF(B152="F",VLOOKUP(D152,Barem!$B$2:$C$11,2,1),VLOOKUP(D152,Barem!$B$12:$C$21,2,1))</f>
        <v>3.5</v>
      </c>
      <c r="H152" s="18">
        <f>IF(G152=0,0,IF(B152="F",VLOOKUP(F152,Barem!$G$2:$H$11,2,1),VLOOKUP(F152,Barem!$G$12:$H$21,2,1)))</f>
        <v>1.5</v>
      </c>
      <c r="I152" s="24">
        <v>3.5</v>
      </c>
      <c r="J152" s="19">
        <f>VLOOKUP($C152, Barem!$L:$N,3,0)</f>
        <v>0.5</v>
      </c>
      <c r="K152" s="19">
        <f>VLOOKUP($C152, Barem!$L:$O,4,0)</f>
        <v>0.3</v>
      </c>
      <c r="L152" s="19">
        <f>VLOOKUP($C152, Barem!$L:$P,5,0)</f>
        <v>0.2</v>
      </c>
      <c r="M152" s="49"/>
      <c r="N152" s="83">
        <f>IF(D152&gt;21,VLOOKUP(D152,Barem!$R$1:$S$48,2,1),0)</f>
        <v>0</v>
      </c>
      <c r="O152" s="46">
        <f t="shared" si="9"/>
        <v>2.9000000000000004</v>
      </c>
      <c r="P152" s="52">
        <v>43618</v>
      </c>
      <c r="Q152" s="18">
        <f t="shared" si="10"/>
        <v>1</v>
      </c>
      <c r="S152" s="76">
        <f t="shared" si="11"/>
        <v>0.20567375886524825</v>
      </c>
    </row>
    <row r="153" spans="1:19" x14ac:dyDescent="0.2">
      <c r="A153" s="23" t="s">
        <v>61</v>
      </c>
      <c r="B153" s="36" t="str">
        <f>VLOOKUP(A153,Participanti!A:B,2,0)</f>
        <v>M</v>
      </c>
      <c r="C153" s="24">
        <v>4</v>
      </c>
      <c r="D153" s="24">
        <v>31.1</v>
      </c>
      <c r="E153" s="25">
        <v>0.11210648148148149</v>
      </c>
      <c r="F153" s="26">
        <f t="shared" si="8"/>
        <v>3.6047100154817198E-3</v>
      </c>
      <c r="G153" s="18">
        <f>IF(B153="F",VLOOKUP(D153,Barem!$B$2:$C$11,2,1),VLOOKUP(D153,Barem!$B$12:$C$21,2,1))</f>
        <v>5</v>
      </c>
      <c r="H153" s="18">
        <f>IF(G153=0,0,IF(B153="F",VLOOKUP(F153,Barem!$G$2:$H$11,2,1),VLOOKUP(F153,Barem!$G$12:$H$21,2,1)))</f>
        <v>2.5</v>
      </c>
      <c r="I153" s="24">
        <v>4</v>
      </c>
      <c r="J153" s="19">
        <f>VLOOKUP($C153, Barem!$L:$N,3,0)</f>
        <v>0.5</v>
      </c>
      <c r="K153" s="19">
        <f>VLOOKUP($C153, Barem!$L:$O,4,0)</f>
        <v>0.3</v>
      </c>
      <c r="L153" s="19">
        <f>VLOOKUP($C153, Barem!$L:$P,5,0)</f>
        <v>0.2</v>
      </c>
      <c r="M153" s="49"/>
      <c r="N153" s="83">
        <f>IF(D153&gt;21,VLOOKUP(D153,Barem!$R$1:$S$48,2,1),0)</f>
        <v>0.2</v>
      </c>
      <c r="O153" s="46">
        <f t="shared" si="9"/>
        <v>4.25</v>
      </c>
      <c r="P153" s="52">
        <v>43618</v>
      </c>
      <c r="Q153" s="18">
        <f t="shared" si="10"/>
        <v>1</v>
      </c>
      <c r="S153" s="76">
        <f t="shared" si="11"/>
        <v>0.13665594855305466</v>
      </c>
    </row>
    <row r="154" spans="1:19" x14ac:dyDescent="0.2">
      <c r="A154" s="23" t="s">
        <v>62</v>
      </c>
      <c r="B154" s="36" t="str">
        <f>VLOOKUP(A154,Participanti!A:B,2,0)</f>
        <v>M</v>
      </c>
      <c r="C154" s="24">
        <v>4</v>
      </c>
      <c r="D154" s="24">
        <v>19.5</v>
      </c>
      <c r="E154" s="25">
        <v>7.9050925925925927E-2</v>
      </c>
      <c r="F154" s="26">
        <f t="shared" si="8"/>
        <v>4.0538936372269702E-3</v>
      </c>
      <c r="G154" s="18">
        <f>IF(B154="F",VLOOKUP(D154,Barem!$B$2:$C$11,2,1),VLOOKUP(D154,Barem!$B$12:$C$21,2,1))</f>
        <v>4.5</v>
      </c>
      <c r="H154" s="18">
        <f>IF(G154=0,0,IF(B154="F",VLOOKUP(F154,Barem!$G$2:$H$11,2,1),VLOOKUP(F154,Barem!$G$12:$H$21,2,1)))</f>
        <v>1.5</v>
      </c>
      <c r="I154" s="24">
        <v>3</v>
      </c>
      <c r="J154" s="19">
        <f>VLOOKUP($C154, Barem!$L:$N,3,0)</f>
        <v>0.5</v>
      </c>
      <c r="K154" s="19">
        <f>VLOOKUP($C154, Barem!$L:$O,4,0)</f>
        <v>0.3</v>
      </c>
      <c r="L154" s="19">
        <f>VLOOKUP($C154, Barem!$L:$P,5,0)</f>
        <v>0.2</v>
      </c>
      <c r="M154" s="49"/>
      <c r="N154" s="83">
        <f>IF(D154&gt;21,VLOOKUP(D154,Barem!$R$1:$S$48,2,1),0)</f>
        <v>0</v>
      </c>
      <c r="O154" s="46">
        <f t="shared" si="9"/>
        <v>3.3000000000000003</v>
      </c>
      <c r="P154" s="52">
        <v>43618</v>
      </c>
      <c r="Q154" s="18">
        <f t="shared" si="10"/>
        <v>1</v>
      </c>
      <c r="S154" s="76">
        <f t="shared" si="11"/>
        <v>0.16923076923076924</v>
      </c>
    </row>
    <row r="155" spans="1:19" x14ac:dyDescent="0.2">
      <c r="A155" s="23" t="s">
        <v>63</v>
      </c>
      <c r="B155" s="36" t="str">
        <f>VLOOKUP(A155,Participanti!A:B,2,0)</f>
        <v>M</v>
      </c>
      <c r="C155" s="24">
        <v>4</v>
      </c>
      <c r="D155" s="24">
        <v>25</v>
      </c>
      <c r="E155" s="25">
        <v>8.744212962962962E-2</v>
      </c>
      <c r="F155" s="26">
        <f t="shared" si="8"/>
        <v>3.4976851851851848E-3</v>
      </c>
      <c r="G155" s="18">
        <f>IF(B155="F",VLOOKUP(D155,Barem!$B$2:$C$11,2,1),VLOOKUP(D155,Barem!$B$12:$C$21,2,1))</f>
        <v>5</v>
      </c>
      <c r="H155" s="18">
        <f>IF(G155=0,0,IF(B155="F",VLOOKUP(F155,Barem!$G$2:$H$11,2,1),VLOOKUP(F155,Barem!$G$12:$H$21,2,1)))</f>
        <v>2.5</v>
      </c>
      <c r="I155" s="24">
        <v>3.5</v>
      </c>
      <c r="J155" s="19">
        <f>VLOOKUP($C155, Barem!$L:$N,3,0)</f>
        <v>0.5</v>
      </c>
      <c r="K155" s="19">
        <f>VLOOKUP($C155, Barem!$L:$O,4,0)</f>
        <v>0.3</v>
      </c>
      <c r="L155" s="19">
        <f>VLOOKUP($C155, Barem!$L:$P,5,0)</f>
        <v>0.2</v>
      </c>
      <c r="M155" s="49">
        <v>0.5</v>
      </c>
      <c r="N155" s="83">
        <f>IF(D155&gt;21,VLOOKUP(D155,Barem!$R$1:$S$48,2,1),0)</f>
        <v>0</v>
      </c>
      <c r="O155" s="46">
        <f t="shared" si="9"/>
        <v>4.45</v>
      </c>
      <c r="P155" s="52">
        <v>43618</v>
      </c>
      <c r="Q155" s="18">
        <f t="shared" si="10"/>
        <v>1</v>
      </c>
      <c r="S155" s="76">
        <f t="shared" si="11"/>
        <v>0.17800000000000002</v>
      </c>
    </row>
    <row r="156" spans="1:19" x14ac:dyDescent="0.2">
      <c r="A156" s="23" t="s">
        <v>64</v>
      </c>
      <c r="B156" s="36" t="str">
        <f>VLOOKUP(A156,Participanti!A:B,2,0)</f>
        <v>F</v>
      </c>
      <c r="C156" s="24">
        <v>4</v>
      </c>
      <c r="D156" s="24">
        <v>20</v>
      </c>
      <c r="E156" s="25">
        <v>8.5879629629629625E-2</v>
      </c>
      <c r="F156" s="26">
        <f t="shared" si="8"/>
        <v>4.2939814814814811E-3</v>
      </c>
      <c r="G156" s="18">
        <f>IF(B156="F",VLOOKUP(D156,Barem!$B$2:$C$11,2,1),VLOOKUP(D156,Barem!$B$12:$C$21,2,1))</f>
        <v>5</v>
      </c>
      <c r="H156" s="18">
        <f>IF(G156=0,0,IF(B156="F",VLOOKUP(F156,Barem!$G$2:$H$11,2,1),VLOOKUP(F156,Barem!$G$12:$H$21,2,1)))</f>
        <v>1.5</v>
      </c>
      <c r="I156" s="24">
        <v>3</v>
      </c>
      <c r="J156" s="19">
        <f>VLOOKUP($C156, Barem!$L:$N,3,0)</f>
        <v>0.5</v>
      </c>
      <c r="K156" s="19">
        <f>VLOOKUP($C156, Barem!$L:$O,4,0)</f>
        <v>0.3</v>
      </c>
      <c r="L156" s="19">
        <f>VLOOKUP($C156, Barem!$L:$P,5,0)</f>
        <v>0.2</v>
      </c>
      <c r="M156" s="49"/>
      <c r="N156" s="83">
        <f>IF(D156&gt;21,VLOOKUP(D156,Barem!$R$1:$S$48,2,1),0)</f>
        <v>0</v>
      </c>
      <c r="O156" s="46">
        <f t="shared" si="9"/>
        <v>3.5500000000000003</v>
      </c>
      <c r="P156" s="52">
        <v>43617</v>
      </c>
      <c r="Q156" s="18">
        <f t="shared" si="10"/>
        <v>1</v>
      </c>
      <c r="S156" s="76">
        <f t="shared" si="11"/>
        <v>0.17750000000000002</v>
      </c>
    </row>
    <row r="157" spans="1:19" x14ac:dyDescent="0.2">
      <c r="A157" s="23" t="s">
        <v>65</v>
      </c>
      <c r="B157" s="36" t="str">
        <f>VLOOKUP(A157,Participanti!A:B,2,0)</f>
        <v>M</v>
      </c>
      <c r="C157" s="24">
        <v>4</v>
      </c>
      <c r="D157" s="24">
        <v>96.67</v>
      </c>
      <c r="E157" s="25">
        <v>0.43609953703703702</v>
      </c>
      <c r="F157" s="26">
        <f t="shared" si="8"/>
        <v>4.5112189617982522E-3</v>
      </c>
      <c r="G157" s="18">
        <f>IF(B157="F",VLOOKUP(D157,Barem!$B$2:$C$11,2,1),VLOOKUP(D157,Barem!$B$12:$C$21,2,1))</f>
        <v>5</v>
      </c>
      <c r="H157" s="18">
        <f>IF(G157=0,0,IF(B157="F",VLOOKUP(F157,Barem!$G$2:$H$11,2,1),VLOOKUP(F157,Barem!$G$12:$H$21,2,1)))</f>
        <v>1</v>
      </c>
      <c r="I157" s="24">
        <v>4.5</v>
      </c>
      <c r="J157" s="19">
        <f>VLOOKUP($C157, Barem!$L:$N,3,0)</f>
        <v>0.5</v>
      </c>
      <c r="K157" s="19">
        <f>VLOOKUP($C157, Barem!$L:$O,4,0)</f>
        <v>0.3</v>
      </c>
      <c r="L157" s="19">
        <f>VLOOKUP($C157, Barem!$L:$P,5,0)</f>
        <v>0.2</v>
      </c>
      <c r="M157" s="49">
        <v>1.5</v>
      </c>
      <c r="N157" s="83">
        <f>IF(D157&gt;21,VLOOKUP(D157,Barem!$R$1:$S$48,2,1),0)</f>
        <v>1.5</v>
      </c>
      <c r="O157" s="46">
        <f t="shared" si="9"/>
        <v>6.6999999999999993</v>
      </c>
      <c r="P157" s="52">
        <v>43617</v>
      </c>
      <c r="Q157" s="18">
        <f t="shared" si="10"/>
        <v>1</v>
      </c>
      <c r="S157" s="76">
        <f t="shared" si="11"/>
        <v>6.9307954898106955E-2</v>
      </c>
    </row>
    <row r="158" spans="1:19" x14ac:dyDescent="0.2">
      <c r="A158" s="23" t="s">
        <v>66</v>
      </c>
      <c r="B158" s="36" t="str">
        <f>VLOOKUP(A158,Participanti!A:B,2,0)</f>
        <v>M</v>
      </c>
      <c r="C158" s="24">
        <v>4</v>
      </c>
      <c r="D158" s="24">
        <v>17.22</v>
      </c>
      <c r="E158" s="25">
        <v>6.1053240740740734E-2</v>
      </c>
      <c r="F158" s="26">
        <f t="shared" si="8"/>
        <v>3.5454843635737941E-3</v>
      </c>
      <c r="G158" s="18">
        <f>IF(B158="F",VLOOKUP(D158,Barem!$B$2:$C$11,2,1),VLOOKUP(D158,Barem!$B$12:$C$21,2,1))</f>
        <v>4</v>
      </c>
      <c r="H158" s="18">
        <f>IF(G158=0,0,IF(B158="F",VLOOKUP(F158,Barem!$G$2:$H$11,2,1),VLOOKUP(F158,Barem!$G$12:$H$21,2,1)))</f>
        <v>2.5</v>
      </c>
      <c r="I158" s="24">
        <v>2.5</v>
      </c>
      <c r="J158" s="19">
        <f>VLOOKUP($C158, Barem!$L:$N,3,0)</f>
        <v>0.5</v>
      </c>
      <c r="K158" s="19">
        <f>VLOOKUP($C158, Barem!$L:$O,4,0)</f>
        <v>0.3</v>
      </c>
      <c r="L158" s="19">
        <f>VLOOKUP($C158, Barem!$L:$P,5,0)</f>
        <v>0.2</v>
      </c>
      <c r="M158" s="49"/>
      <c r="N158" s="83">
        <f>IF(D158&gt;21,VLOOKUP(D158,Barem!$R$1:$S$48,2,1),0)</f>
        <v>0</v>
      </c>
      <c r="O158" s="46">
        <f t="shared" si="9"/>
        <v>3.25</v>
      </c>
      <c r="P158" s="52">
        <v>43616</v>
      </c>
      <c r="Q158" s="18">
        <f t="shared" si="10"/>
        <v>1</v>
      </c>
      <c r="S158" s="76">
        <f t="shared" si="11"/>
        <v>0.18873403019744484</v>
      </c>
    </row>
    <row r="159" spans="1:19" x14ac:dyDescent="0.2">
      <c r="A159" s="23" t="s">
        <v>67</v>
      </c>
      <c r="B159" s="36" t="str">
        <f>VLOOKUP(A159,Participanti!A:B,2,0)</f>
        <v>M</v>
      </c>
      <c r="C159" s="24">
        <v>4</v>
      </c>
      <c r="D159" s="24"/>
      <c r="E159" s="25"/>
      <c r="F159" s="26" t="e">
        <f t="shared" si="8"/>
        <v>#DIV/0!</v>
      </c>
      <c r="G159" s="18">
        <f>IF(B159="F",VLOOKUP(D159,Barem!$B$2:$C$11,2,1),VLOOKUP(D159,Barem!$B$12:$C$21,2,1))</f>
        <v>0</v>
      </c>
      <c r="H159" s="18">
        <f>IF(G159=0,0,IF(B159="F",VLOOKUP(F159,Barem!$G$2:$H$11,2,1),VLOOKUP(F159,Barem!$G$12:$H$21,2,1)))</f>
        <v>0</v>
      </c>
      <c r="I159" s="24"/>
      <c r="J159" s="19">
        <f>VLOOKUP($C159, Barem!$L:$N,3,0)</f>
        <v>0.5</v>
      </c>
      <c r="K159" s="19">
        <f>VLOOKUP($C159, Barem!$L:$O,4,0)</f>
        <v>0.3</v>
      </c>
      <c r="L159" s="19">
        <f>VLOOKUP($C159, Barem!$L:$P,5,0)</f>
        <v>0.2</v>
      </c>
      <c r="M159" s="49"/>
      <c r="N159" s="83">
        <f>IF(D159&gt;21,VLOOKUP(D159,Barem!$R$1:$S$48,2,1),0)</f>
        <v>0</v>
      </c>
      <c r="O159" s="46">
        <f t="shared" si="9"/>
        <v>0</v>
      </c>
      <c r="P159" s="52"/>
      <c r="Q159" s="18">
        <f t="shared" si="10"/>
        <v>1</v>
      </c>
      <c r="S159" s="76" t="e">
        <f t="shared" si="11"/>
        <v>#DIV/0!</v>
      </c>
    </row>
    <row r="160" spans="1:19" x14ac:dyDescent="0.2">
      <c r="A160" s="23" t="s">
        <v>68</v>
      </c>
      <c r="B160" s="36" t="str">
        <f>VLOOKUP(A160,Participanti!A:B,2,0)</f>
        <v>M</v>
      </c>
      <c r="C160" s="24">
        <v>4</v>
      </c>
      <c r="D160" s="24"/>
      <c r="E160" s="25"/>
      <c r="F160" s="26" t="e">
        <f t="shared" si="8"/>
        <v>#DIV/0!</v>
      </c>
      <c r="G160" s="18">
        <f>IF(B160="F",VLOOKUP(D160,Barem!$B$2:$C$11,2,1),VLOOKUP(D160,Barem!$B$12:$C$21,2,1))</f>
        <v>0</v>
      </c>
      <c r="H160" s="18">
        <f>IF(G160=0,0,IF(B160="F",VLOOKUP(F160,Barem!$G$2:$H$11,2,1),VLOOKUP(F160,Barem!$G$12:$H$21,2,1)))</f>
        <v>0</v>
      </c>
      <c r="I160" s="24"/>
      <c r="J160" s="19">
        <f>VLOOKUP($C160, Barem!$L:$N,3,0)</f>
        <v>0.5</v>
      </c>
      <c r="K160" s="19">
        <f>VLOOKUP($C160, Barem!$L:$O,4,0)</f>
        <v>0.3</v>
      </c>
      <c r="L160" s="19">
        <f>VLOOKUP($C160, Barem!$L:$P,5,0)</f>
        <v>0.2</v>
      </c>
      <c r="M160" s="49"/>
      <c r="N160" s="83">
        <f>IF(D160&gt;21,VLOOKUP(D160,Barem!$R$1:$S$48,2,1),0)</f>
        <v>0</v>
      </c>
      <c r="O160" s="46">
        <f t="shared" si="9"/>
        <v>0</v>
      </c>
      <c r="P160" s="52"/>
      <c r="Q160" s="18">
        <f t="shared" si="10"/>
        <v>1</v>
      </c>
      <c r="S160" s="76" t="e">
        <f t="shared" si="11"/>
        <v>#DIV/0!</v>
      </c>
    </row>
    <row r="161" spans="1:19" x14ac:dyDescent="0.2">
      <c r="A161" s="23" t="s">
        <v>69</v>
      </c>
      <c r="B161" s="36" t="str">
        <f>VLOOKUP(A161,Participanti!A:B,2,0)</f>
        <v>M</v>
      </c>
      <c r="C161" s="24">
        <v>4</v>
      </c>
      <c r="D161" s="24">
        <v>17</v>
      </c>
      <c r="E161" s="25">
        <v>7.6921296296296293E-2</v>
      </c>
      <c r="F161" s="26">
        <f t="shared" si="8"/>
        <v>4.5247821350762529E-3</v>
      </c>
      <c r="G161" s="18">
        <f>IF(B161="F",VLOOKUP(D161,Barem!$B$2:$C$11,2,1),VLOOKUP(D161,Barem!$B$12:$C$21,2,1))</f>
        <v>4</v>
      </c>
      <c r="H161" s="18">
        <f>IF(G161=0,0,IF(B161="F",VLOOKUP(F161,Barem!$G$2:$H$11,2,1),VLOOKUP(F161,Barem!$G$12:$H$21,2,1)))</f>
        <v>1</v>
      </c>
      <c r="I161" s="24">
        <v>3.5</v>
      </c>
      <c r="J161" s="19">
        <f>VLOOKUP($C161, Barem!$L:$N,3,0)</f>
        <v>0.5</v>
      </c>
      <c r="K161" s="19">
        <f>VLOOKUP($C161, Barem!$L:$O,4,0)</f>
        <v>0.3</v>
      </c>
      <c r="L161" s="19">
        <f>VLOOKUP($C161, Barem!$L:$P,5,0)</f>
        <v>0.2</v>
      </c>
      <c r="M161" s="49"/>
      <c r="N161" s="83">
        <f>IF(D161&gt;21,VLOOKUP(D161,Barem!$R$1:$S$48,2,1),0)</f>
        <v>0</v>
      </c>
      <c r="O161" s="46">
        <f t="shared" si="9"/>
        <v>3</v>
      </c>
      <c r="P161" s="52">
        <v>43618</v>
      </c>
      <c r="Q161" s="18">
        <f t="shared" si="10"/>
        <v>1</v>
      </c>
      <c r="S161" s="76">
        <f t="shared" si="11"/>
        <v>0.17647058823529413</v>
      </c>
    </row>
    <row r="162" spans="1:19" x14ac:dyDescent="0.2">
      <c r="A162" s="23" t="s">
        <v>70</v>
      </c>
      <c r="B162" s="36" t="str">
        <f>VLOOKUP(A162,Participanti!A:B,2,0)</f>
        <v>M</v>
      </c>
      <c r="C162" s="24">
        <v>4</v>
      </c>
      <c r="D162" s="24">
        <v>20.399999999999999</v>
      </c>
      <c r="E162" s="25">
        <v>7.6296296296296293E-2</v>
      </c>
      <c r="F162" s="26">
        <f t="shared" si="8"/>
        <v>3.7400145243282499E-3</v>
      </c>
      <c r="G162" s="18">
        <f>IF(B162="F",VLOOKUP(D162,Barem!$B$2:$C$11,2,1),VLOOKUP(D162,Barem!$B$12:$C$21,2,1))</f>
        <v>4.5</v>
      </c>
      <c r="H162" s="18">
        <f>IF(G162=0,0,IF(B162="F",VLOOKUP(F162,Barem!$G$2:$H$11,2,1),VLOOKUP(F162,Barem!$G$12:$H$21,2,1)))</f>
        <v>2</v>
      </c>
      <c r="I162" s="24">
        <v>3</v>
      </c>
      <c r="J162" s="19">
        <f>VLOOKUP($C162, Barem!$L:$N,3,0)</f>
        <v>0.5</v>
      </c>
      <c r="K162" s="19">
        <f>VLOOKUP($C162, Barem!$L:$O,4,0)</f>
        <v>0.3</v>
      </c>
      <c r="L162" s="19">
        <f>VLOOKUP($C162, Barem!$L:$P,5,0)</f>
        <v>0.2</v>
      </c>
      <c r="M162" s="49"/>
      <c r="N162" s="83">
        <f>IF(D162&gt;21,VLOOKUP(D162,Barem!$R$1:$S$48,2,1),0)</f>
        <v>0</v>
      </c>
      <c r="O162" s="46">
        <f t="shared" si="9"/>
        <v>3.45</v>
      </c>
      <c r="P162" s="52">
        <v>43618</v>
      </c>
      <c r="Q162" s="18">
        <f t="shared" si="10"/>
        <v>1</v>
      </c>
      <c r="S162" s="76">
        <f t="shared" si="11"/>
        <v>0.16911764705882354</v>
      </c>
    </row>
    <row r="163" spans="1:19" x14ac:dyDescent="0.2">
      <c r="A163" s="23" t="s">
        <v>71</v>
      </c>
      <c r="B163" s="36" t="str">
        <f>VLOOKUP(A163,Participanti!A:B,2,0)</f>
        <v>M</v>
      </c>
      <c r="C163" s="24">
        <v>4</v>
      </c>
      <c r="D163" s="24">
        <v>15.01</v>
      </c>
      <c r="E163" s="25">
        <v>5.8564814814814813E-2</v>
      </c>
      <c r="F163" s="26">
        <f t="shared" si="8"/>
        <v>3.901719841093592E-3</v>
      </c>
      <c r="G163" s="18">
        <f>IF(B163="F",VLOOKUP(D163,Barem!$B$2:$C$11,2,1),VLOOKUP(D163,Barem!$B$12:$C$21,2,1))</f>
        <v>3.5</v>
      </c>
      <c r="H163" s="18">
        <f>IF(G163=0,0,IF(B163="F",VLOOKUP(F163,Barem!$G$2:$H$11,2,1),VLOOKUP(F163,Barem!$G$12:$H$21,2,1)))</f>
        <v>1.5</v>
      </c>
      <c r="I163" s="24">
        <v>1</v>
      </c>
      <c r="J163" s="19">
        <f>VLOOKUP($C163, Barem!$L:$N,3,0)</f>
        <v>0.5</v>
      </c>
      <c r="K163" s="19">
        <f>VLOOKUP($C163, Barem!$L:$O,4,0)</f>
        <v>0.3</v>
      </c>
      <c r="L163" s="19">
        <f>VLOOKUP($C163, Barem!$L:$P,5,0)</f>
        <v>0.2</v>
      </c>
      <c r="M163" s="49"/>
      <c r="N163" s="83">
        <f>IF(D163&gt;21,VLOOKUP(D163,Barem!$R$1:$S$48,2,1),0)</f>
        <v>0</v>
      </c>
      <c r="O163" s="46">
        <f t="shared" si="9"/>
        <v>2.4000000000000004</v>
      </c>
      <c r="P163" s="52">
        <v>43612</v>
      </c>
      <c r="Q163" s="18">
        <f t="shared" si="10"/>
        <v>1</v>
      </c>
      <c r="S163" s="76">
        <f t="shared" si="11"/>
        <v>0.15989340439706864</v>
      </c>
    </row>
    <row r="164" spans="1:19" x14ac:dyDescent="0.2">
      <c r="A164" s="23" t="s">
        <v>58</v>
      </c>
      <c r="B164" s="36" t="str">
        <f>VLOOKUP(A164,Participanti!A:B,2,0)</f>
        <v>M</v>
      </c>
      <c r="C164" s="24">
        <v>4</v>
      </c>
      <c r="D164" s="24"/>
      <c r="E164" s="25"/>
      <c r="F164" s="26" t="e">
        <f t="shared" si="8"/>
        <v>#DIV/0!</v>
      </c>
      <c r="G164" s="18">
        <f>IF(B164="F",VLOOKUP(D164,Barem!$B$2:$C$11,2,1),VLOOKUP(D164,Barem!$B$12:$C$21,2,1))</f>
        <v>0</v>
      </c>
      <c r="H164" s="18">
        <f>IF(G164=0,0,IF(B164="F",VLOOKUP(F164,Barem!$G$2:$H$11,2,1),VLOOKUP(F164,Barem!$G$12:$H$21,2,1)))</f>
        <v>0</v>
      </c>
      <c r="I164" s="24"/>
      <c r="J164" s="19">
        <f>VLOOKUP($C164, Barem!$L:$N,3,0)</f>
        <v>0.5</v>
      </c>
      <c r="K164" s="19">
        <f>VLOOKUP($C164, Barem!$L:$O,4,0)</f>
        <v>0.3</v>
      </c>
      <c r="L164" s="19">
        <f>VLOOKUP($C164, Barem!$L:$P,5,0)</f>
        <v>0.2</v>
      </c>
      <c r="M164" s="49"/>
      <c r="N164" s="83">
        <f>IF(D164&gt;21,VLOOKUP(D164,Barem!$R$1:$S$48,2,1),0)</f>
        <v>0</v>
      </c>
      <c r="O164" s="46">
        <f t="shared" si="9"/>
        <v>0</v>
      </c>
      <c r="P164" s="52"/>
      <c r="Q164" s="18">
        <f t="shared" si="10"/>
        <v>1</v>
      </c>
      <c r="S164" s="76" t="e">
        <f t="shared" si="11"/>
        <v>#DIV/0!</v>
      </c>
    </row>
    <row r="165" spans="1:19" x14ac:dyDescent="0.2">
      <c r="A165" s="23" t="s">
        <v>72</v>
      </c>
      <c r="B165" s="36" t="str">
        <f>VLOOKUP(A165,Participanti!A:B,2,0)</f>
        <v>F</v>
      </c>
      <c r="C165" s="24">
        <v>4</v>
      </c>
      <c r="D165" s="24">
        <v>13.04</v>
      </c>
      <c r="E165" s="25">
        <v>5.1342592592592586E-2</v>
      </c>
      <c r="F165" s="26">
        <f t="shared" si="8"/>
        <v>3.9373153828675296E-3</v>
      </c>
      <c r="G165" s="18">
        <f>IF(B165="F",VLOOKUP(D165,Barem!$B$2:$C$11,2,1),VLOOKUP(D165,Barem!$B$12:$C$21,2,1))</f>
        <v>3</v>
      </c>
      <c r="H165" s="18">
        <f>IF(G165=0,0,IF(B165="F",VLOOKUP(F165,Barem!$G$2:$H$11,2,1),VLOOKUP(F165,Barem!$G$12:$H$21,2,1)))</f>
        <v>2.5</v>
      </c>
      <c r="I165" s="24">
        <v>3</v>
      </c>
      <c r="J165" s="19">
        <f>VLOOKUP($C165, Barem!$L:$N,3,0)</f>
        <v>0.5</v>
      </c>
      <c r="K165" s="19">
        <f>VLOOKUP($C165, Barem!$L:$O,4,0)</f>
        <v>0.3</v>
      </c>
      <c r="L165" s="19">
        <f>VLOOKUP($C165, Barem!$L:$P,5,0)</f>
        <v>0.2</v>
      </c>
      <c r="M165" s="49"/>
      <c r="N165" s="83">
        <f>IF(D165&gt;21,VLOOKUP(D165,Barem!$R$1:$S$48,2,1),0)</f>
        <v>0</v>
      </c>
      <c r="O165" s="46">
        <f t="shared" si="9"/>
        <v>2.85</v>
      </c>
      <c r="P165" s="52">
        <v>43618</v>
      </c>
      <c r="Q165" s="18">
        <f t="shared" si="10"/>
        <v>1</v>
      </c>
      <c r="S165" s="76">
        <f t="shared" si="11"/>
        <v>0.21855828220858897</v>
      </c>
    </row>
    <row r="166" spans="1:19" x14ac:dyDescent="0.2">
      <c r="A166" s="23" t="s">
        <v>73</v>
      </c>
      <c r="B166" s="36" t="str">
        <f>VLOOKUP(A166,Participanti!A:B,2,0)</f>
        <v>M</v>
      </c>
      <c r="C166" s="24">
        <v>4</v>
      </c>
      <c r="D166" s="24">
        <v>42.21</v>
      </c>
      <c r="E166" s="25">
        <v>0.14174768518518518</v>
      </c>
      <c r="F166" s="26">
        <f t="shared" si="8"/>
        <v>3.3581541147876138E-3</v>
      </c>
      <c r="G166" s="18">
        <f>IF(B166="F",VLOOKUP(D166,Barem!$B$2:$C$11,2,1),VLOOKUP(D166,Barem!$B$12:$C$21,2,1))</f>
        <v>5</v>
      </c>
      <c r="H166" s="18">
        <f>IF(G166=0,0,IF(B166="F",VLOOKUP(F166,Barem!$G$2:$H$11,2,1),VLOOKUP(F166,Barem!$G$12:$H$21,2,1)))</f>
        <v>3</v>
      </c>
      <c r="I166" s="24">
        <v>3.5</v>
      </c>
      <c r="J166" s="19">
        <f>VLOOKUP($C166, Barem!$L:$N,3,0)</f>
        <v>0.5</v>
      </c>
      <c r="K166" s="19">
        <f>VLOOKUP($C166, Barem!$L:$O,4,0)</f>
        <v>0.3</v>
      </c>
      <c r="L166" s="19">
        <f>VLOOKUP($C166, Barem!$L:$P,5,0)</f>
        <v>0.2</v>
      </c>
      <c r="M166" s="49"/>
      <c r="N166" s="83">
        <f>IF(D166&gt;21,VLOOKUP(D166,Barem!$R$1:$S$48,2,1),0)</f>
        <v>0.4</v>
      </c>
      <c r="O166" s="46">
        <f t="shared" si="9"/>
        <v>4.5</v>
      </c>
      <c r="P166" s="52">
        <v>43618</v>
      </c>
      <c r="Q166" s="18">
        <f t="shared" si="10"/>
        <v>1</v>
      </c>
      <c r="S166" s="76">
        <f t="shared" si="11"/>
        <v>0.10660980810234541</v>
      </c>
    </row>
    <row r="167" spans="1:19" x14ac:dyDescent="0.2">
      <c r="A167" s="23" t="s">
        <v>74</v>
      </c>
      <c r="B167" s="36" t="str">
        <f>VLOOKUP(A167,Participanti!A:B,2,0)</f>
        <v>M</v>
      </c>
      <c r="C167" s="24">
        <v>4</v>
      </c>
      <c r="D167" s="24"/>
      <c r="E167" s="25"/>
      <c r="F167" s="26" t="e">
        <f t="shared" si="8"/>
        <v>#DIV/0!</v>
      </c>
      <c r="G167" s="18">
        <f>IF(B167="F",VLOOKUP(D167,Barem!$B$2:$C$11,2,1),VLOOKUP(D167,Barem!$B$12:$C$21,2,1))</f>
        <v>0</v>
      </c>
      <c r="H167" s="18">
        <f>IF(G167=0,0,IF(B167="F",VLOOKUP(F167,Barem!$G$2:$H$11,2,1),VLOOKUP(F167,Barem!$G$12:$H$21,2,1)))</f>
        <v>0</v>
      </c>
      <c r="I167" s="24"/>
      <c r="J167" s="19">
        <f>VLOOKUP($C167, Barem!$L:$N,3,0)</f>
        <v>0.5</v>
      </c>
      <c r="K167" s="19">
        <f>VLOOKUP($C167, Barem!$L:$O,4,0)</f>
        <v>0.3</v>
      </c>
      <c r="L167" s="19">
        <f>VLOOKUP($C167, Barem!$L:$P,5,0)</f>
        <v>0.2</v>
      </c>
      <c r="M167" s="49"/>
      <c r="N167" s="83">
        <f>IF(D167&gt;21,VLOOKUP(D167,Barem!$R$1:$S$48,2,1),0)</f>
        <v>0</v>
      </c>
      <c r="O167" s="46">
        <f t="shared" si="9"/>
        <v>0</v>
      </c>
      <c r="P167" s="52"/>
      <c r="Q167" s="18">
        <f t="shared" si="10"/>
        <v>1</v>
      </c>
      <c r="S167" s="76" t="e">
        <f t="shared" si="11"/>
        <v>#DIV/0!</v>
      </c>
    </row>
    <row r="168" spans="1:19" x14ac:dyDescent="0.2">
      <c r="A168" s="23" t="s">
        <v>75</v>
      </c>
      <c r="B168" s="36" t="str">
        <f>VLOOKUP(A168,Participanti!A:B,2,0)</f>
        <v>M</v>
      </c>
      <c r="C168" s="24">
        <v>4</v>
      </c>
      <c r="D168" s="24">
        <v>42.24</v>
      </c>
      <c r="E168" s="25">
        <v>0.17216435185185186</v>
      </c>
      <c r="F168" s="26">
        <f t="shared" si="8"/>
        <v>4.0758606025533108E-3</v>
      </c>
      <c r="G168" s="18">
        <f>IF(B168="F",VLOOKUP(D168,Barem!$B$2:$C$11,2,1),VLOOKUP(D168,Barem!$B$12:$C$21,2,1))</f>
        <v>5</v>
      </c>
      <c r="H168" s="18">
        <f>IF(G168=0,0,IF(B168="F",VLOOKUP(F168,Barem!$G$2:$H$11,2,1),VLOOKUP(F168,Barem!$G$12:$H$21,2,1)))</f>
        <v>1.5</v>
      </c>
      <c r="I168" s="24">
        <v>3</v>
      </c>
      <c r="J168" s="19">
        <f>VLOOKUP($C168, Barem!$L:$N,3,0)</f>
        <v>0.5</v>
      </c>
      <c r="K168" s="19">
        <f>VLOOKUP($C168, Barem!$L:$O,4,0)</f>
        <v>0.3</v>
      </c>
      <c r="L168" s="19">
        <f>VLOOKUP($C168, Barem!$L:$P,5,0)</f>
        <v>0.2</v>
      </c>
      <c r="M168" s="49"/>
      <c r="N168" s="83">
        <f>IF(D168&gt;21,VLOOKUP(D168,Barem!$R$1:$S$48,2,1),0)</f>
        <v>0.4</v>
      </c>
      <c r="O168" s="46">
        <f t="shared" si="9"/>
        <v>3.95</v>
      </c>
      <c r="P168" s="52">
        <v>43618</v>
      </c>
      <c r="Q168" s="18">
        <f t="shared" si="10"/>
        <v>1</v>
      </c>
      <c r="S168" s="76">
        <f t="shared" si="11"/>
        <v>9.3513257575757569E-2</v>
      </c>
    </row>
    <row r="169" spans="1:19" x14ac:dyDescent="0.2">
      <c r="A169" s="23" t="s">
        <v>77</v>
      </c>
      <c r="B169" s="36" t="str">
        <f>VLOOKUP(A169,Participanti!A:B,2,0)</f>
        <v>M</v>
      </c>
      <c r="C169" s="24">
        <v>4</v>
      </c>
      <c r="D169" s="24">
        <v>15.01</v>
      </c>
      <c r="E169" s="25">
        <v>5.2118055555555563E-2</v>
      </c>
      <c r="F169" s="26">
        <f t="shared" si="8"/>
        <v>3.4722222222222229E-3</v>
      </c>
      <c r="G169" s="18">
        <f>IF(B169="F",VLOOKUP(D169,Barem!$B$2:$C$11,2,1),VLOOKUP(D169,Barem!$B$12:$C$21,2,1))</f>
        <v>3.5</v>
      </c>
      <c r="H169" s="18">
        <f>IF(G169=0,0,IF(B169="F",VLOOKUP(F169,Barem!$G$2:$H$11,2,1),VLOOKUP(F169,Barem!$G$12:$H$21,2,1)))</f>
        <v>3</v>
      </c>
      <c r="I169" s="24">
        <v>3</v>
      </c>
      <c r="J169" s="19">
        <f>VLOOKUP($C169, Barem!$L:$N,3,0)</f>
        <v>0.5</v>
      </c>
      <c r="K169" s="19">
        <f>VLOOKUP($C169, Barem!$L:$O,4,0)</f>
        <v>0.3</v>
      </c>
      <c r="L169" s="19">
        <f>VLOOKUP($C169, Barem!$L:$P,5,0)</f>
        <v>0.2</v>
      </c>
      <c r="M169" s="49"/>
      <c r="N169" s="83">
        <f>IF(D169&gt;21,VLOOKUP(D169,Barem!$R$1:$S$48,2,1),0)</f>
        <v>0</v>
      </c>
      <c r="O169" s="46">
        <f t="shared" si="9"/>
        <v>3.25</v>
      </c>
      <c r="P169" s="52">
        <v>43618</v>
      </c>
      <c r="Q169" s="18">
        <f t="shared" si="10"/>
        <v>1</v>
      </c>
      <c r="S169" s="76">
        <f t="shared" si="11"/>
        <v>0.21652231845436376</v>
      </c>
    </row>
    <row r="170" spans="1:19" x14ac:dyDescent="0.2">
      <c r="A170" s="23" t="s">
        <v>91</v>
      </c>
      <c r="B170" s="36" t="str">
        <f>VLOOKUP(A170,Participanti!A:B,2,0)</f>
        <v>M</v>
      </c>
      <c r="C170" s="24">
        <v>4</v>
      </c>
      <c r="D170" s="24">
        <v>13.01</v>
      </c>
      <c r="E170" s="25">
        <v>5.0474537037037033E-2</v>
      </c>
      <c r="F170" s="26">
        <f t="shared" si="8"/>
        <v>3.8796723318245221E-3</v>
      </c>
      <c r="G170" s="18">
        <f>IF(B170="F",VLOOKUP(D170,Barem!$B$2:$C$11,2,1),VLOOKUP(D170,Barem!$B$12:$C$21,2,1))</f>
        <v>3</v>
      </c>
      <c r="H170" s="18">
        <f>IF(G170=0,0,IF(B170="F",VLOOKUP(F170,Barem!$G$2:$H$11,2,1),VLOOKUP(F170,Barem!$G$12:$H$21,2,1)))</f>
        <v>1.5</v>
      </c>
      <c r="I170" s="24">
        <v>3</v>
      </c>
      <c r="J170" s="19">
        <f>VLOOKUP($C170, Barem!$L:$N,3,0)</f>
        <v>0.5</v>
      </c>
      <c r="K170" s="19">
        <f>VLOOKUP($C170, Barem!$L:$O,4,0)</f>
        <v>0.3</v>
      </c>
      <c r="L170" s="19">
        <f>VLOOKUP($C170, Barem!$L:$P,5,0)</f>
        <v>0.2</v>
      </c>
      <c r="M170" s="49"/>
      <c r="N170" s="83">
        <f>IF(D170&gt;21,VLOOKUP(D170,Barem!$R$1:$S$48,2,1),0)</f>
        <v>0</v>
      </c>
      <c r="O170" s="46">
        <f t="shared" si="9"/>
        <v>2.5499999999999998</v>
      </c>
      <c r="P170" s="52">
        <v>43616</v>
      </c>
      <c r="Q170" s="18">
        <f t="shared" si="10"/>
        <v>1</v>
      </c>
      <c r="S170" s="76">
        <f t="shared" si="11"/>
        <v>0.19600307455803226</v>
      </c>
    </row>
    <row r="171" spans="1:19" x14ac:dyDescent="0.2">
      <c r="A171" s="23" t="s">
        <v>92</v>
      </c>
      <c r="B171" s="36" t="str">
        <f>VLOOKUP(A171,Participanti!A:B,2,0)</f>
        <v>M</v>
      </c>
      <c r="C171" s="24">
        <v>4</v>
      </c>
      <c r="D171" s="24">
        <v>10.06</v>
      </c>
      <c r="E171" s="25">
        <v>3.6724537037037035E-2</v>
      </c>
      <c r="F171" s="26">
        <f t="shared" si="8"/>
        <v>3.6505504012959277E-3</v>
      </c>
      <c r="G171" s="18">
        <f>IF(B171="F",VLOOKUP(D171,Barem!$B$2:$C$11,2,1),VLOOKUP(D171,Barem!$B$12:$C$21,2,1))</f>
        <v>2.5</v>
      </c>
      <c r="H171" s="18">
        <f>IF(G171=0,0,IF(B171="F",VLOOKUP(F171,Barem!$G$2:$H$11,2,1),VLOOKUP(F171,Barem!$G$12:$H$21,2,1)))</f>
        <v>2.5</v>
      </c>
      <c r="I171" s="24">
        <v>3.5</v>
      </c>
      <c r="J171" s="19">
        <f>VLOOKUP($C171, Barem!$L:$N,3,0)</f>
        <v>0.5</v>
      </c>
      <c r="K171" s="19">
        <f>VLOOKUP($C171, Barem!$L:$O,4,0)</f>
        <v>0.3</v>
      </c>
      <c r="L171" s="19">
        <f>VLOOKUP($C171, Barem!$L:$P,5,0)</f>
        <v>0.2</v>
      </c>
      <c r="M171" s="49"/>
      <c r="N171" s="83">
        <f>IF(D171&gt;21,VLOOKUP(D171,Barem!$R$1:$S$48,2,1),0)</f>
        <v>0</v>
      </c>
      <c r="O171" s="46">
        <f t="shared" si="9"/>
        <v>2.7</v>
      </c>
      <c r="P171" s="52">
        <v>43616</v>
      </c>
      <c r="Q171" s="18">
        <f t="shared" si="10"/>
        <v>1</v>
      </c>
      <c r="S171" s="76">
        <f t="shared" si="11"/>
        <v>0.26838966202783299</v>
      </c>
    </row>
    <row r="172" spans="1:19" x14ac:dyDescent="0.2">
      <c r="A172" s="23" t="s">
        <v>231</v>
      </c>
      <c r="B172" s="36" t="str">
        <f>VLOOKUP(A172,Participanti!A:B,2,0)</f>
        <v>M</v>
      </c>
      <c r="C172" s="24">
        <v>4</v>
      </c>
      <c r="D172" s="24">
        <v>34.1</v>
      </c>
      <c r="E172" s="25">
        <v>0.18769675925925924</v>
      </c>
      <c r="F172" s="26">
        <f t="shared" si="8"/>
        <v>5.5043037905941122E-3</v>
      </c>
      <c r="G172" s="18">
        <f>IF(B172="F",VLOOKUP(D172,Barem!$B$2:$C$11,2,1),VLOOKUP(D172,Barem!$B$12:$C$21,2,1))</f>
        <v>5</v>
      </c>
      <c r="H172" s="18">
        <f>IF(G172=0,0,IF(B172="F",VLOOKUP(F172,Barem!$G$2:$H$11,2,1),VLOOKUP(F172,Barem!$G$12:$H$21,2,1)))</f>
        <v>0</v>
      </c>
      <c r="I172" s="24">
        <v>4</v>
      </c>
      <c r="J172" s="19">
        <f>VLOOKUP($C172, Barem!$L:$N,3,0)</f>
        <v>0.5</v>
      </c>
      <c r="K172" s="19">
        <f>VLOOKUP($C172, Barem!$L:$O,4,0)</f>
        <v>0.3</v>
      </c>
      <c r="L172" s="19">
        <f>VLOOKUP($C172, Barem!$L:$P,5,0)</f>
        <v>0.2</v>
      </c>
      <c r="M172" s="49">
        <v>0.5</v>
      </c>
      <c r="N172" s="83">
        <f>IF(D172&gt;21,VLOOKUP(D172,Barem!$R$1:$S$48,2,1),0)</f>
        <v>0.2</v>
      </c>
      <c r="O172" s="46">
        <f t="shared" si="9"/>
        <v>4</v>
      </c>
      <c r="P172" s="52">
        <v>43616</v>
      </c>
      <c r="Q172" s="18">
        <f t="shared" si="10"/>
        <v>1</v>
      </c>
      <c r="S172" s="76">
        <f t="shared" si="11"/>
        <v>0.11730205278592375</v>
      </c>
    </row>
    <row r="173" spans="1:19" x14ac:dyDescent="0.2">
      <c r="A173" s="23" t="s">
        <v>93</v>
      </c>
      <c r="B173" s="36" t="str">
        <f>VLOOKUP(A173,Participanti!A:B,2,0)</f>
        <v>F</v>
      </c>
      <c r="C173" s="24">
        <v>4</v>
      </c>
      <c r="D173" s="24">
        <v>7.3</v>
      </c>
      <c r="E173" s="25">
        <v>3.3449074074074069E-2</v>
      </c>
      <c r="F173" s="26">
        <f t="shared" si="8"/>
        <v>4.5820649416539825E-3</v>
      </c>
      <c r="G173" s="18">
        <f>IF(B173="F",VLOOKUP(D173,Barem!$B$2:$C$11,2,1),VLOOKUP(D173,Barem!$B$12:$C$21,2,1))</f>
        <v>2</v>
      </c>
      <c r="H173" s="18">
        <f>IF(G173=0,0,IF(B173="F",VLOOKUP(F173,Barem!$G$2:$H$11,2,1),VLOOKUP(F173,Barem!$G$12:$H$21,2,1)))</f>
        <v>1</v>
      </c>
      <c r="I173" s="24">
        <v>3.5</v>
      </c>
      <c r="J173" s="19">
        <f>VLOOKUP($C173, Barem!$L:$N,3,0)</f>
        <v>0.5</v>
      </c>
      <c r="K173" s="19">
        <f>VLOOKUP($C173, Barem!$L:$O,4,0)</f>
        <v>0.3</v>
      </c>
      <c r="L173" s="19">
        <f>VLOOKUP($C173, Barem!$L:$P,5,0)</f>
        <v>0.2</v>
      </c>
      <c r="M173" s="49"/>
      <c r="N173" s="83">
        <f>IF(D173&gt;21,VLOOKUP(D173,Barem!$R$1:$S$48,2,1),0)</f>
        <v>0</v>
      </c>
      <c r="O173" s="46">
        <f t="shared" si="9"/>
        <v>2</v>
      </c>
      <c r="P173" s="52">
        <v>43618</v>
      </c>
      <c r="Q173" s="18">
        <f t="shared" si="10"/>
        <v>1</v>
      </c>
      <c r="S173" s="76">
        <f t="shared" si="11"/>
        <v>0.27397260273972601</v>
      </c>
    </row>
    <row r="174" spans="1:19" x14ac:dyDescent="0.2">
      <c r="A174" s="23" t="s">
        <v>97</v>
      </c>
      <c r="B174" s="36" t="str">
        <f>VLOOKUP(A174,Participanti!A:B,2,0)</f>
        <v>M</v>
      </c>
      <c r="C174" s="24">
        <v>4</v>
      </c>
      <c r="D174" s="24">
        <v>30.01</v>
      </c>
      <c r="E174" s="25">
        <v>0.14656250000000001</v>
      </c>
      <c r="F174" s="26">
        <f t="shared" si="8"/>
        <v>4.8837887370876375E-3</v>
      </c>
      <c r="G174" s="18">
        <f>IF(B174="F",VLOOKUP(D174,Barem!$B$2:$C$11,2,1),VLOOKUP(D174,Barem!$B$12:$C$21,2,1))</f>
        <v>5</v>
      </c>
      <c r="H174" s="18">
        <f>IF(G174=0,0,IF(B174="F",VLOOKUP(F174,Barem!$G$2:$H$11,2,1),VLOOKUP(F174,Barem!$G$12:$H$21,2,1)))</f>
        <v>0</v>
      </c>
      <c r="I174" s="24">
        <v>4</v>
      </c>
      <c r="J174" s="19">
        <f>VLOOKUP($C174, Barem!$L:$N,3,0)</f>
        <v>0.5</v>
      </c>
      <c r="K174" s="19">
        <f>VLOOKUP($C174, Barem!$L:$O,4,0)</f>
        <v>0.3</v>
      </c>
      <c r="L174" s="19">
        <f>VLOOKUP($C174, Barem!$L:$P,5,0)</f>
        <v>0.2</v>
      </c>
      <c r="M174" s="49"/>
      <c r="N174" s="83">
        <f>IF(D174&gt;21,VLOOKUP(D174,Barem!$R$1:$S$48,2,1),0)</f>
        <v>0.1</v>
      </c>
      <c r="O174" s="46">
        <f t="shared" si="9"/>
        <v>3.4</v>
      </c>
      <c r="P174" s="52">
        <v>43616</v>
      </c>
      <c r="Q174" s="18">
        <f t="shared" si="10"/>
        <v>1</v>
      </c>
      <c r="S174" s="76">
        <f t="shared" si="11"/>
        <v>0.113295568143952</v>
      </c>
    </row>
    <row r="175" spans="1:19" x14ac:dyDescent="0.2">
      <c r="A175" s="23" t="s">
        <v>53</v>
      </c>
      <c r="B175" s="36" t="str">
        <f>VLOOKUP(A175,Participanti!A:B,2,0)</f>
        <v>F</v>
      </c>
      <c r="C175" s="24">
        <v>4</v>
      </c>
      <c r="D175" s="24">
        <v>11.52</v>
      </c>
      <c r="E175" s="25">
        <v>4.2407407407407401E-2</v>
      </c>
      <c r="F175" s="26">
        <f t="shared" si="8"/>
        <v>3.6811985596707816E-3</v>
      </c>
      <c r="G175" s="18">
        <f>IF(B175="F",VLOOKUP(D175,Barem!$B$2:$C$11,2,1),VLOOKUP(D175,Barem!$B$12:$C$21,2,1))</f>
        <v>3</v>
      </c>
      <c r="H175" s="18">
        <f>IF(G175=0,0,IF(B175="F",VLOOKUP(F175,Barem!$G$2:$H$11,2,1),VLOOKUP(F175,Barem!$G$12:$H$21,2,1)))</f>
        <v>3</v>
      </c>
      <c r="I175" s="24">
        <v>4</v>
      </c>
      <c r="J175" s="19">
        <f>VLOOKUP($C175, Barem!$L:$N,3,0)</f>
        <v>0.5</v>
      </c>
      <c r="K175" s="19">
        <f>VLOOKUP($C175, Barem!$L:$O,4,0)</f>
        <v>0.3</v>
      </c>
      <c r="L175" s="19">
        <f>VLOOKUP($C175, Barem!$L:$P,5,0)</f>
        <v>0.2</v>
      </c>
      <c r="M175" s="49"/>
      <c r="N175" s="83">
        <f>IF(D175&gt;21,VLOOKUP(D175,Barem!$R$1:$S$48,2,1),0)</f>
        <v>0</v>
      </c>
      <c r="O175" s="46">
        <f t="shared" si="9"/>
        <v>3.2</v>
      </c>
      <c r="P175" s="52">
        <v>43615</v>
      </c>
      <c r="Q175" s="18">
        <f t="shared" si="10"/>
        <v>1</v>
      </c>
      <c r="S175" s="76">
        <f t="shared" si="11"/>
        <v>0.27777777777777779</v>
      </c>
    </row>
    <row r="176" spans="1:19" x14ac:dyDescent="0.2">
      <c r="A176" s="23" t="s">
        <v>76</v>
      </c>
      <c r="B176" s="36" t="str">
        <f>VLOOKUP(A176,Participanti!A:B,2,0)</f>
        <v>F</v>
      </c>
      <c r="C176" s="24">
        <v>4</v>
      </c>
      <c r="D176" s="24">
        <v>10.6</v>
      </c>
      <c r="E176" s="25">
        <v>4.403935185185185E-2</v>
      </c>
      <c r="F176" s="26">
        <f t="shared" si="8"/>
        <v>4.1546558350803635E-3</v>
      </c>
      <c r="G176" s="18">
        <f>IF(B176="F",VLOOKUP(D176,Barem!$B$2:$C$11,2,1),VLOOKUP(D176,Barem!$B$12:$C$21,2,1))</f>
        <v>2.5</v>
      </c>
      <c r="H176" s="18">
        <f>IF(G176=0,0,IF(B176="F",VLOOKUP(F176,Barem!$G$2:$H$11,2,1),VLOOKUP(F176,Barem!$G$12:$H$21,2,1)))</f>
        <v>2</v>
      </c>
      <c r="I176" s="24">
        <v>3.5</v>
      </c>
      <c r="J176" s="19">
        <f>VLOOKUP($C176, Barem!$L:$N,3,0)</f>
        <v>0.5</v>
      </c>
      <c r="K176" s="19">
        <f>VLOOKUP($C176, Barem!$L:$O,4,0)</f>
        <v>0.3</v>
      </c>
      <c r="L176" s="19">
        <f>VLOOKUP($C176, Barem!$L:$P,5,0)</f>
        <v>0.2</v>
      </c>
      <c r="M176" s="49"/>
      <c r="N176" s="83">
        <f>IF(D176&gt;21,VLOOKUP(D176,Barem!$R$1:$S$48,2,1),0)</f>
        <v>0</v>
      </c>
      <c r="O176" s="46">
        <f t="shared" si="9"/>
        <v>2.5500000000000003</v>
      </c>
      <c r="P176" s="52">
        <v>43617</v>
      </c>
      <c r="Q176" s="18">
        <f t="shared" si="10"/>
        <v>1</v>
      </c>
      <c r="S176" s="76">
        <f t="shared" si="11"/>
        <v>0.24056603773584909</v>
      </c>
    </row>
    <row r="177" spans="1:19" x14ac:dyDescent="0.2">
      <c r="A177" s="23" t="s">
        <v>138</v>
      </c>
      <c r="B177" s="36" t="str">
        <f>VLOOKUP(A177,Participanti!A:B,2,0)</f>
        <v>M</v>
      </c>
      <c r="C177" s="24">
        <v>4</v>
      </c>
      <c r="D177" s="24">
        <v>10</v>
      </c>
      <c r="E177" s="25">
        <v>3.4351851851851849E-2</v>
      </c>
      <c r="F177" s="26">
        <f t="shared" si="8"/>
        <v>3.4351851851851848E-3</v>
      </c>
      <c r="G177" s="18">
        <f>IF(B177="F",VLOOKUP(D177,Barem!$B$2:$C$11,2,1),VLOOKUP(D177,Barem!$B$12:$C$21,2,1))</f>
        <v>2.5</v>
      </c>
      <c r="H177" s="18">
        <f>IF(G177=0,0,IF(B177="F",VLOOKUP(F177,Barem!$G$2:$H$11,2,1),VLOOKUP(F177,Barem!$G$12:$H$21,2,1)))</f>
        <v>3</v>
      </c>
      <c r="I177" s="24">
        <v>4</v>
      </c>
      <c r="J177" s="19">
        <f>VLOOKUP($C177, Barem!$L:$N,3,0)</f>
        <v>0.5</v>
      </c>
      <c r="K177" s="19">
        <f>VLOOKUP($C177, Barem!$L:$O,4,0)</f>
        <v>0.3</v>
      </c>
      <c r="L177" s="19">
        <f>VLOOKUP($C177, Barem!$L:$P,5,0)</f>
        <v>0.2</v>
      </c>
      <c r="M177" s="49"/>
      <c r="N177" s="83">
        <f>IF(D177&gt;21,VLOOKUP(D177,Barem!$R$1:$S$48,2,1),0)</f>
        <v>0</v>
      </c>
      <c r="O177" s="46">
        <f t="shared" si="9"/>
        <v>2.95</v>
      </c>
      <c r="P177" s="52">
        <v>43617</v>
      </c>
      <c r="Q177" s="18">
        <f t="shared" si="10"/>
        <v>1</v>
      </c>
      <c r="S177" s="76">
        <f t="shared" si="11"/>
        <v>0.29500000000000004</v>
      </c>
    </row>
    <row r="178" spans="1:19" x14ac:dyDescent="0.2">
      <c r="A178" s="23" t="s">
        <v>189</v>
      </c>
      <c r="B178" s="36" t="str">
        <f>VLOOKUP(A178,Participanti!A:B,2,0)</f>
        <v>M</v>
      </c>
      <c r="C178" s="24">
        <v>4</v>
      </c>
      <c r="D178" s="24">
        <v>34.56</v>
      </c>
      <c r="E178" s="25">
        <v>0.13532407407407407</v>
      </c>
      <c r="F178" s="26">
        <f t="shared" si="8"/>
        <v>3.91562714334705E-3</v>
      </c>
      <c r="G178" s="18">
        <f>IF(B178="F",VLOOKUP(D178,Barem!$B$2:$C$11,2,1),VLOOKUP(D178,Barem!$B$12:$C$21,2,1))</f>
        <v>5</v>
      </c>
      <c r="H178" s="18">
        <f>IF(G178=0,0,IF(B178="F",VLOOKUP(F178,Barem!$G$2:$H$11,2,1),VLOOKUP(F178,Barem!$G$12:$H$21,2,1)))</f>
        <v>1.5</v>
      </c>
      <c r="I178" s="24">
        <v>4</v>
      </c>
      <c r="J178" s="19">
        <f>VLOOKUP($C178, Barem!$L:$N,3,0)</f>
        <v>0.5</v>
      </c>
      <c r="K178" s="19">
        <f>VLOOKUP($C178, Barem!$L:$O,4,0)</f>
        <v>0.3</v>
      </c>
      <c r="L178" s="19">
        <f>VLOOKUP($C178, Barem!$L:$P,5,0)</f>
        <v>0.2</v>
      </c>
      <c r="M178" s="49"/>
      <c r="N178" s="83">
        <f>IF(D178&gt;21,VLOOKUP(D178,Barem!$R$1:$S$48,2,1),0)</f>
        <v>0.2</v>
      </c>
      <c r="O178" s="46">
        <f t="shared" si="9"/>
        <v>3.95</v>
      </c>
      <c r="P178" s="52">
        <v>43617</v>
      </c>
      <c r="Q178" s="18">
        <f t="shared" si="10"/>
        <v>1</v>
      </c>
      <c r="S178" s="76">
        <f t="shared" si="11"/>
        <v>0.11429398148148148</v>
      </c>
    </row>
    <row r="179" spans="1:19" x14ac:dyDescent="0.2">
      <c r="A179" s="23" t="s">
        <v>191</v>
      </c>
      <c r="B179" s="36" t="str">
        <f>VLOOKUP(A179,Participanti!A:B,2,0)</f>
        <v>M</v>
      </c>
      <c r="C179" s="24">
        <v>4</v>
      </c>
      <c r="D179" s="24"/>
      <c r="E179" s="25"/>
      <c r="F179" s="26" t="e">
        <f t="shared" si="8"/>
        <v>#DIV/0!</v>
      </c>
      <c r="G179" s="18">
        <f>IF(B179="F",VLOOKUP(D179,Barem!$B$2:$C$11,2,1),VLOOKUP(D179,Barem!$B$12:$C$21,2,1))</f>
        <v>0</v>
      </c>
      <c r="H179" s="18">
        <f>IF(G179=0,0,IF(B179="F",VLOOKUP(F179,Barem!$G$2:$H$11,2,1),VLOOKUP(F179,Barem!$G$12:$H$21,2,1)))</f>
        <v>0</v>
      </c>
      <c r="I179" s="24"/>
      <c r="J179" s="19">
        <f>VLOOKUP($C179, Barem!$L:$N,3,0)</f>
        <v>0.5</v>
      </c>
      <c r="K179" s="19">
        <f>VLOOKUP($C179, Barem!$L:$O,4,0)</f>
        <v>0.3</v>
      </c>
      <c r="L179" s="19">
        <f>VLOOKUP($C179, Barem!$L:$P,5,0)</f>
        <v>0.2</v>
      </c>
      <c r="M179" s="49"/>
      <c r="N179" s="83">
        <f>IF(D179&gt;21,VLOOKUP(D179,Barem!$R$1:$S$48,2,1),0)</f>
        <v>0</v>
      </c>
      <c r="O179" s="46">
        <f t="shared" si="9"/>
        <v>0</v>
      </c>
      <c r="P179" s="52"/>
      <c r="Q179" s="18">
        <f t="shared" si="10"/>
        <v>1</v>
      </c>
      <c r="S179" s="76" t="e">
        <f t="shared" si="11"/>
        <v>#DIV/0!</v>
      </c>
    </row>
    <row r="180" spans="1:19" x14ac:dyDescent="0.2">
      <c r="A180" s="23" t="s">
        <v>193</v>
      </c>
      <c r="B180" s="36" t="str">
        <f>VLOOKUP(A180,Participanti!A:B,2,0)</f>
        <v>M</v>
      </c>
      <c r="C180" s="24">
        <v>4</v>
      </c>
      <c r="D180" s="24">
        <v>47.12</v>
      </c>
      <c r="E180" s="25">
        <v>0.38262731481481477</v>
      </c>
      <c r="F180" s="26">
        <f t="shared" si="8"/>
        <v>8.120274083506256E-3</v>
      </c>
      <c r="G180" s="18">
        <f>IF(B180="F",VLOOKUP(D180,Barem!$B$2:$C$11,2,1),VLOOKUP(D180,Barem!$B$12:$C$21,2,1))</f>
        <v>5</v>
      </c>
      <c r="H180" s="18">
        <f>IF(G180=0,0,IF(B180="F",VLOOKUP(F180,Barem!$G$2:$H$11,2,1),VLOOKUP(F180,Barem!$G$12:$H$21,2,1)))</f>
        <v>0</v>
      </c>
      <c r="I180" s="24">
        <v>2.5</v>
      </c>
      <c r="J180" s="19">
        <f>VLOOKUP($C180, Barem!$L:$N,3,0)</f>
        <v>0.5</v>
      </c>
      <c r="K180" s="19">
        <f>VLOOKUP($C180, Barem!$L:$O,4,0)</f>
        <v>0.3</v>
      </c>
      <c r="L180" s="19">
        <f>VLOOKUP($C180, Barem!$L:$P,5,0)</f>
        <v>0.2</v>
      </c>
      <c r="M180" s="49">
        <v>1.5</v>
      </c>
      <c r="N180" s="83">
        <f>IF(D180&gt;21,VLOOKUP(D180,Barem!$R$1:$S$48,2,1),0)</f>
        <v>0.5</v>
      </c>
      <c r="O180" s="46">
        <f t="shared" si="9"/>
        <v>5</v>
      </c>
      <c r="P180" s="52">
        <v>43617</v>
      </c>
      <c r="Q180" s="18">
        <f t="shared" si="10"/>
        <v>1</v>
      </c>
      <c r="S180" s="76">
        <f t="shared" si="11"/>
        <v>0.10611205432937182</v>
      </c>
    </row>
    <row r="181" spans="1:19" x14ac:dyDescent="0.2">
      <c r="A181" s="23" t="s">
        <v>194</v>
      </c>
      <c r="B181" s="36" t="str">
        <f>VLOOKUP(A181,Participanti!A:B,2,0)</f>
        <v>F</v>
      </c>
      <c r="C181" s="24">
        <v>4</v>
      </c>
      <c r="D181" s="24">
        <v>20.37</v>
      </c>
      <c r="E181" s="25">
        <v>7.7245370370370367E-2</v>
      </c>
      <c r="F181" s="26">
        <f t="shared" si="8"/>
        <v>3.7921144020800373E-3</v>
      </c>
      <c r="G181" s="18">
        <f>IF(B181="F",VLOOKUP(D181,Barem!$B$2:$C$11,2,1),VLOOKUP(D181,Barem!$B$12:$C$21,2,1))</f>
        <v>5</v>
      </c>
      <c r="H181" s="18">
        <f>IF(G181=0,0,IF(B181="F",VLOOKUP(F181,Barem!$G$2:$H$11,2,1),VLOOKUP(F181,Barem!$G$12:$H$21,2,1)))</f>
        <v>3</v>
      </c>
      <c r="I181" s="24">
        <v>3</v>
      </c>
      <c r="J181" s="19">
        <f>VLOOKUP($C181, Barem!$L:$N,3,0)</f>
        <v>0.5</v>
      </c>
      <c r="K181" s="19">
        <f>VLOOKUP($C181, Barem!$L:$O,4,0)</f>
        <v>0.3</v>
      </c>
      <c r="L181" s="19">
        <f>VLOOKUP($C181, Barem!$L:$P,5,0)</f>
        <v>0.2</v>
      </c>
      <c r="M181" s="49"/>
      <c r="N181" s="83">
        <f>IF(D181&gt;21,VLOOKUP(D181,Barem!$R$1:$S$48,2,1),0)</f>
        <v>0</v>
      </c>
      <c r="O181" s="46">
        <f t="shared" si="9"/>
        <v>4</v>
      </c>
      <c r="P181" s="52">
        <v>43617</v>
      </c>
      <c r="Q181" s="18">
        <f t="shared" si="10"/>
        <v>1</v>
      </c>
      <c r="S181" s="76">
        <f t="shared" si="11"/>
        <v>0.19636720667648502</v>
      </c>
    </row>
    <row r="182" spans="1:19" x14ac:dyDescent="0.2">
      <c r="A182" s="23" t="s">
        <v>195</v>
      </c>
      <c r="B182" s="36" t="str">
        <f>VLOOKUP(A182,Participanti!A:B,2,0)</f>
        <v>M</v>
      </c>
      <c r="C182" s="24">
        <v>4</v>
      </c>
      <c r="D182" s="24">
        <v>22.02</v>
      </c>
      <c r="E182" s="25">
        <v>7.0532407407407405E-2</v>
      </c>
      <c r="F182" s="26">
        <f t="shared" si="8"/>
        <v>3.2031066034244964E-3</v>
      </c>
      <c r="G182" s="18">
        <f>IF(B182="F",VLOOKUP(D182,Barem!$B$2:$C$11,2,1),VLOOKUP(D182,Barem!$B$12:$C$21,2,1))</f>
        <v>5</v>
      </c>
      <c r="H182" s="18">
        <f>IF(G182=0,0,IF(B182="F",VLOOKUP(F182,Barem!$G$2:$H$11,2,1),VLOOKUP(F182,Barem!$G$12:$H$21,2,1)))</f>
        <v>3.5</v>
      </c>
      <c r="I182" s="24">
        <v>4</v>
      </c>
      <c r="J182" s="19">
        <f>VLOOKUP($C182, Barem!$L:$N,3,0)</f>
        <v>0.5</v>
      </c>
      <c r="K182" s="19">
        <f>VLOOKUP($C182, Barem!$L:$O,4,0)</f>
        <v>0.3</v>
      </c>
      <c r="L182" s="19">
        <f>VLOOKUP($C182, Barem!$L:$P,5,0)</f>
        <v>0.2</v>
      </c>
      <c r="M182" s="49"/>
      <c r="N182" s="83">
        <f>IF(D182&gt;21,VLOOKUP(D182,Barem!$R$1:$S$48,2,1),0)</f>
        <v>0</v>
      </c>
      <c r="O182" s="46">
        <f t="shared" si="9"/>
        <v>4.3499999999999996</v>
      </c>
      <c r="P182" s="52">
        <v>43616</v>
      </c>
      <c r="Q182" s="18">
        <f t="shared" si="10"/>
        <v>1</v>
      </c>
      <c r="S182" s="76">
        <f t="shared" si="11"/>
        <v>0.1975476839237057</v>
      </c>
    </row>
    <row r="183" spans="1:19" x14ac:dyDescent="0.2">
      <c r="A183" s="23" t="s">
        <v>196</v>
      </c>
      <c r="B183" s="36" t="str">
        <f>VLOOKUP(A183,Participanti!A:B,2,0)</f>
        <v>M</v>
      </c>
      <c r="C183" s="24">
        <v>4</v>
      </c>
      <c r="D183" s="24"/>
      <c r="E183" s="25"/>
      <c r="F183" s="26" t="e">
        <f t="shared" si="8"/>
        <v>#DIV/0!</v>
      </c>
      <c r="G183" s="18">
        <f>IF(B183="F",VLOOKUP(D183,Barem!$B$2:$C$11,2,1),VLOOKUP(D183,Barem!$B$12:$C$21,2,1))</f>
        <v>0</v>
      </c>
      <c r="H183" s="18">
        <f>IF(G183=0,0,IF(B183="F",VLOOKUP(F183,Barem!$G$2:$H$11,2,1),VLOOKUP(F183,Barem!$G$12:$H$21,2,1)))</f>
        <v>0</v>
      </c>
      <c r="I183" s="24"/>
      <c r="J183" s="19">
        <f>VLOOKUP($C183, Barem!$L:$N,3,0)</f>
        <v>0.5</v>
      </c>
      <c r="K183" s="19">
        <f>VLOOKUP($C183, Barem!$L:$O,4,0)</f>
        <v>0.3</v>
      </c>
      <c r="L183" s="19">
        <f>VLOOKUP($C183, Barem!$L:$P,5,0)</f>
        <v>0.2</v>
      </c>
      <c r="M183" s="49"/>
      <c r="N183" s="83">
        <f>IF(D183&gt;21,VLOOKUP(D183,Barem!$R$1:$S$48,2,1),0)</f>
        <v>0</v>
      </c>
      <c r="O183" s="46">
        <f t="shared" si="9"/>
        <v>0</v>
      </c>
      <c r="P183" s="52"/>
      <c r="Q183" s="18">
        <f t="shared" si="10"/>
        <v>1</v>
      </c>
      <c r="S183" s="76" t="e">
        <f t="shared" si="11"/>
        <v>#DIV/0!</v>
      </c>
    </row>
    <row r="184" spans="1:19" x14ac:dyDescent="0.2">
      <c r="A184" s="23" t="s">
        <v>198</v>
      </c>
      <c r="B184" s="36" t="str">
        <f>VLOOKUP(A184,Participanti!A:B,2,0)</f>
        <v>M</v>
      </c>
      <c r="C184" s="24">
        <v>4</v>
      </c>
      <c r="D184" s="24">
        <v>10.01</v>
      </c>
      <c r="E184" s="25">
        <v>2.7673611111111111E-2</v>
      </c>
      <c r="F184" s="26">
        <f t="shared" si="8"/>
        <v>2.7645965145965145E-3</v>
      </c>
      <c r="G184" s="18">
        <f>IF(B184="F",VLOOKUP(D184,Barem!$B$2:$C$11,2,1),VLOOKUP(D184,Barem!$B$12:$C$21,2,1))</f>
        <v>2.5</v>
      </c>
      <c r="H184" s="18">
        <f>IF(G184=0,0,IF(B184="F",VLOOKUP(F184,Barem!$G$2:$H$11,2,1),VLOOKUP(F184,Barem!$G$12:$H$21,2,1)))</f>
        <v>5</v>
      </c>
      <c r="I184" s="24">
        <v>1.5</v>
      </c>
      <c r="J184" s="19">
        <f>VLOOKUP($C184, Barem!$L:$N,3,0)</f>
        <v>0.5</v>
      </c>
      <c r="K184" s="19">
        <f>VLOOKUP($C184, Barem!$L:$O,4,0)</f>
        <v>0.3</v>
      </c>
      <c r="L184" s="19">
        <f>VLOOKUP($C184, Barem!$L:$P,5,0)</f>
        <v>0.2</v>
      </c>
      <c r="M184" s="49"/>
      <c r="N184" s="83">
        <f>IF(D184&gt;21,VLOOKUP(D184,Barem!$R$1:$S$48,2,1),0)</f>
        <v>0</v>
      </c>
      <c r="O184" s="46">
        <f t="shared" si="9"/>
        <v>3.05</v>
      </c>
      <c r="P184" s="52">
        <v>43611</v>
      </c>
      <c r="Q184" s="18">
        <f t="shared" si="10"/>
        <v>1</v>
      </c>
      <c r="S184" s="76">
        <f t="shared" si="11"/>
        <v>0.3046953046953047</v>
      </c>
    </row>
    <row r="185" spans="1:19" x14ac:dyDescent="0.2">
      <c r="A185" s="23" t="s">
        <v>200</v>
      </c>
      <c r="B185" s="36" t="str">
        <f>VLOOKUP(A185,Participanti!A:B,2,0)</f>
        <v>M</v>
      </c>
      <c r="C185" s="24">
        <v>4</v>
      </c>
      <c r="D185" s="24">
        <v>10.119999999999999</v>
      </c>
      <c r="E185" s="25">
        <v>3.9525462962962964E-2</v>
      </c>
      <c r="F185" s="26">
        <f t="shared" si="8"/>
        <v>3.9056781583955502E-3</v>
      </c>
      <c r="G185" s="18">
        <f>IF(B185="F",VLOOKUP(D185,Barem!$B$2:$C$11,2,1),VLOOKUP(D185,Barem!$B$12:$C$21,2,1))</f>
        <v>2.5</v>
      </c>
      <c r="H185" s="18">
        <f>IF(G185=0,0,IF(B185="F",VLOOKUP(F185,Barem!$G$2:$H$11,2,1),VLOOKUP(F185,Barem!$G$12:$H$21,2,1)))</f>
        <v>1.5</v>
      </c>
      <c r="I185" s="24">
        <v>0.5</v>
      </c>
      <c r="J185" s="19">
        <f>VLOOKUP($C185, Barem!$L:$N,3,0)</f>
        <v>0.5</v>
      </c>
      <c r="K185" s="19">
        <f>VLOOKUP($C185, Barem!$L:$O,4,0)</f>
        <v>0.3</v>
      </c>
      <c r="L185" s="19">
        <f>VLOOKUP($C185, Barem!$L:$P,5,0)</f>
        <v>0.2</v>
      </c>
      <c r="M185" s="49"/>
      <c r="N185" s="83">
        <f>IF(D185&gt;21,VLOOKUP(D185,Barem!$R$1:$S$48,2,1),0)</f>
        <v>0</v>
      </c>
      <c r="O185" s="46">
        <f t="shared" si="9"/>
        <v>1.8</v>
      </c>
      <c r="P185" s="52">
        <v>43617</v>
      </c>
      <c r="Q185" s="18">
        <f t="shared" si="10"/>
        <v>1</v>
      </c>
      <c r="S185" s="76">
        <f t="shared" si="11"/>
        <v>0.17786561264822137</v>
      </c>
    </row>
    <row r="186" spans="1:19" x14ac:dyDescent="0.2">
      <c r="A186" s="23" t="s">
        <v>203</v>
      </c>
      <c r="B186" s="36" t="str">
        <f>VLOOKUP(A186,Participanti!A:B,2,0)</f>
        <v>M</v>
      </c>
      <c r="C186" s="24">
        <v>4</v>
      </c>
      <c r="D186" s="24">
        <v>12.23</v>
      </c>
      <c r="E186" s="25">
        <v>5.1018518518518519E-2</v>
      </c>
      <c r="F186" s="26">
        <f t="shared" si="8"/>
        <v>4.1715877774749404E-3</v>
      </c>
      <c r="G186" s="18">
        <f>IF(B186="F",VLOOKUP(D186,Barem!$B$2:$C$11,2,1),VLOOKUP(D186,Barem!$B$12:$C$21,2,1))</f>
        <v>3</v>
      </c>
      <c r="H186" s="18">
        <f>IF(G186=0,0,IF(B186="F",VLOOKUP(F186,Barem!$G$2:$H$11,2,1),VLOOKUP(F186,Barem!$G$12:$H$21,2,1)))</f>
        <v>1.5</v>
      </c>
      <c r="I186" s="24">
        <v>1.5</v>
      </c>
      <c r="J186" s="19">
        <f>VLOOKUP($C186, Barem!$L:$N,3,0)</f>
        <v>0.5</v>
      </c>
      <c r="K186" s="19">
        <f>VLOOKUP($C186, Barem!$L:$O,4,0)</f>
        <v>0.3</v>
      </c>
      <c r="L186" s="19">
        <f>VLOOKUP($C186, Barem!$L:$P,5,0)</f>
        <v>0.2</v>
      </c>
      <c r="M186" s="49"/>
      <c r="N186" s="83">
        <f>IF(D186&gt;21,VLOOKUP(D186,Barem!$R$1:$S$48,2,1),0)</f>
        <v>0</v>
      </c>
      <c r="O186" s="46">
        <f t="shared" si="9"/>
        <v>2.25</v>
      </c>
      <c r="P186" s="52">
        <v>43616</v>
      </c>
      <c r="Q186" s="18">
        <f t="shared" si="10"/>
        <v>1</v>
      </c>
      <c r="S186" s="76">
        <f t="shared" si="11"/>
        <v>0.18397383483237939</v>
      </c>
    </row>
    <row r="187" spans="1:19" x14ac:dyDescent="0.2">
      <c r="A187" s="23" t="s">
        <v>205</v>
      </c>
      <c r="B187" s="36" t="str">
        <f>VLOOKUP(A187,Participanti!A:B,2,0)</f>
        <v>F</v>
      </c>
      <c r="C187" s="24">
        <v>4</v>
      </c>
      <c r="D187" s="24"/>
      <c r="E187" s="25"/>
      <c r="F187" s="26" t="e">
        <f t="shared" si="8"/>
        <v>#DIV/0!</v>
      </c>
      <c r="G187" s="18">
        <f>IF(B187="F",VLOOKUP(D187,Barem!$B$2:$C$11,2,1),VLOOKUP(D187,Barem!$B$12:$C$21,2,1))</f>
        <v>0</v>
      </c>
      <c r="H187" s="18">
        <f>IF(G187=0,0,IF(B187="F",VLOOKUP(F187,Barem!$G$2:$H$11,2,1),VLOOKUP(F187,Barem!$G$12:$H$21,2,1)))</f>
        <v>0</v>
      </c>
      <c r="I187" s="24"/>
      <c r="J187" s="19">
        <f>VLOOKUP($C187, Barem!$L:$N,3,0)</f>
        <v>0.5</v>
      </c>
      <c r="K187" s="19">
        <f>VLOOKUP($C187, Barem!$L:$O,4,0)</f>
        <v>0.3</v>
      </c>
      <c r="L187" s="19">
        <f>VLOOKUP($C187, Barem!$L:$P,5,0)</f>
        <v>0.2</v>
      </c>
      <c r="M187" s="49"/>
      <c r="N187" s="83">
        <f>IF(D187&gt;21,VLOOKUP(D187,Barem!$R$1:$S$48,2,1),0)</f>
        <v>0</v>
      </c>
      <c r="O187" s="46">
        <f t="shared" si="9"/>
        <v>0</v>
      </c>
      <c r="P187" s="52"/>
      <c r="Q187" s="18">
        <f t="shared" si="10"/>
        <v>1</v>
      </c>
      <c r="S187" s="76" t="e">
        <f t="shared" si="11"/>
        <v>#DIV/0!</v>
      </c>
    </row>
    <row r="188" spans="1:19" x14ac:dyDescent="0.2">
      <c r="A188" s="23" t="s">
        <v>207</v>
      </c>
      <c r="B188" s="36" t="str">
        <f>VLOOKUP(A188,Participanti!A:B,2,0)</f>
        <v>F</v>
      </c>
      <c r="C188" s="24">
        <v>4</v>
      </c>
      <c r="D188" s="24">
        <v>9.42</v>
      </c>
      <c r="E188" s="25">
        <v>3.8217592592592588E-2</v>
      </c>
      <c r="F188" s="26">
        <f t="shared" si="8"/>
        <v>4.0570692773452856E-3</v>
      </c>
      <c r="G188" s="18">
        <f>IF(B188="F",VLOOKUP(D188,Barem!$B$2:$C$11,2,1),VLOOKUP(D188,Barem!$B$12:$C$21,2,1))</f>
        <v>2.5</v>
      </c>
      <c r="H188" s="18">
        <f>IF(G188=0,0,IF(B188="F",VLOOKUP(F188,Barem!$G$2:$H$11,2,1),VLOOKUP(F188,Barem!$G$12:$H$21,2,1)))</f>
        <v>2</v>
      </c>
      <c r="I188" s="24">
        <v>2</v>
      </c>
      <c r="J188" s="19">
        <f>VLOOKUP($C188, Barem!$L:$N,3,0)</f>
        <v>0.5</v>
      </c>
      <c r="K188" s="19">
        <f>VLOOKUP($C188, Barem!$L:$O,4,0)</f>
        <v>0.3</v>
      </c>
      <c r="L188" s="19">
        <f>VLOOKUP($C188, Barem!$L:$P,5,0)</f>
        <v>0.2</v>
      </c>
      <c r="M188" s="49"/>
      <c r="N188" s="83">
        <f>IF(D188&gt;21,VLOOKUP(D188,Barem!$R$1:$S$48,2,1),0)</f>
        <v>0</v>
      </c>
      <c r="O188" s="46">
        <f t="shared" si="9"/>
        <v>2.25</v>
      </c>
      <c r="P188" s="52">
        <v>43616</v>
      </c>
      <c r="Q188" s="18">
        <f t="shared" si="10"/>
        <v>1</v>
      </c>
      <c r="S188" s="76">
        <f t="shared" si="11"/>
        <v>0.23885350318471338</v>
      </c>
    </row>
    <row r="189" spans="1:19" x14ac:dyDescent="0.2">
      <c r="A189" s="23" t="s">
        <v>2</v>
      </c>
      <c r="B189" s="36" t="str">
        <f>VLOOKUP(A189,Participanti!A:B,2,0)</f>
        <v>M</v>
      </c>
      <c r="C189" s="24">
        <v>4</v>
      </c>
      <c r="D189" s="24">
        <v>27.41</v>
      </c>
      <c r="E189" s="25">
        <v>0.10818287037037037</v>
      </c>
      <c r="F189" s="26">
        <f t="shared" si="8"/>
        <v>3.9468394881565262E-3</v>
      </c>
      <c r="G189" s="18">
        <f>IF(B189="F",VLOOKUP(D189,Barem!$B$2:$C$11,2,1),VLOOKUP(D189,Barem!$B$12:$C$21,2,1))</f>
        <v>5</v>
      </c>
      <c r="H189" s="18">
        <f>IF(G189=0,0,IF(B189="F",VLOOKUP(F189,Barem!$G$2:$H$11,2,1),VLOOKUP(F189,Barem!$G$12:$H$21,2,1)))</f>
        <v>1.5</v>
      </c>
      <c r="I189" s="24">
        <v>2.5</v>
      </c>
      <c r="J189" s="19">
        <f>VLOOKUP($C189, Barem!$L:$N,3,0)</f>
        <v>0.5</v>
      </c>
      <c r="K189" s="19">
        <f>VLOOKUP($C189, Barem!$L:$O,4,0)</f>
        <v>0.3</v>
      </c>
      <c r="L189" s="19">
        <f>VLOOKUP($C189, Barem!$L:$P,5,0)</f>
        <v>0.2</v>
      </c>
      <c r="M189" s="49"/>
      <c r="N189" s="83">
        <f>IF(D189&gt;21,VLOOKUP(D189,Barem!$R$1:$S$48,2,1),0)</f>
        <v>0.1</v>
      </c>
      <c r="O189" s="46">
        <f t="shared" si="9"/>
        <v>3.5500000000000003</v>
      </c>
      <c r="P189" s="52">
        <v>43618</v>
      </c>
      <c r="Q189" s="18">
        <f t="shared" si="10"/>
        <v>1</v>
      </c>
      <c r="S189" s="76">
        <f t="shared" si="11"/>
        <v>0.12951477562933236</v>
      </c>
    </row>
    <row r="190" spans="1:19" x14ac:dyDescent="0.2">
      <c r="A190" s="23" t="s">
        <v>223</v>
      </c>
      <c r="B190" s="36" t="str">
        <f>VLOOKUP(A190,Participanti!A:B,2,0)</f>
        <v>M</v>
      </c>
      <c r="C190" s="24">
        <v>4</v>
      </c>
      <c r="D190" s="24">
        <v>11</v>
      </c>
      <c r="E190" s="25">
        <v>7.6388888888888895E-2</v>
      </c>
      <c r="F190" s="26">
        <f t="shared" si="8"/>
        <v>6.9444444444444449E-3</v>
      </c>
      <c r="G190" s="18">
        <f>IF(B190="F",VLOOKUP(D190,Barem!$B$2:$C$11,2,1),VLOOKUP(D190,Barem!$B$12:$C$21,2,1))</f>
        <v>2.5</v>
      </c>
      <c r="H190" s="18">
        <f>IF(G190=0,0,IF(B190="F",VLOOKUP(F190,Barem!$G$2:$H$11,2,1),VLOOKUP(F190,Barem!$G$12:$H$21,2,1)))</f>
        <v>0</v>
      </c>
      <c r="I190" s="24">
        <v>1.5</v>
      </c>
      <c r="J190" s="19">
        <f>VLOOKUP($C190, Barem!$L:$N,3,0)</f>
        <v>0.5</v>
      </c>
      <c r="K190" s="19">
        <f>VLOOKUP($C190, Barem!$L:$O,4,0)</f>
        <v>0.3</v>
      </c>
      <c r="L190" s="19">
        <f>VLOOKUP($C190, Barem!$L:$P,5,0)</f>
        <v>0.2</v>
      </c>
      <c r="M190" s="49"/>
      <c r="N190" s="83">
        <f>IF(D190&gt;21,VLOOKUP(D190,Barem!$R$1:$S$48,2,1),0)</f>
        <v>0</v>
      </c>
      <c r="O190" s="46">
        <f t="shared" si="9"/>
        <v>1.55</v>
      </c>
      <c r="P190" s="52">
        <v>43618</v>
      </c>
      <c r="Q190" s="18">
        <f t="shared" si="10"/>
        <v>1</v>
      </c>
      <c r="S190" s="76">
        <f t="shared" si="11"/>
        <v>0.1409090909090909</v>
      </c>
    </row>
    <row r="191" spans="1:19" s="72" customFormat="1" x14ac:dyDescent="0.2">
      <c r="A191" s="62" t="s">
        <v>233</v>
      </c>
      <c r="B191" s="63" t="str">
        <f>VLOOKUP(A191,Participanti!A:B,2,0)</f>
        <v>M</v>
      </c>
      <c r="C191" s="64">
        <v>4</v>
      </c>
      <c r="D191" s="64"/>
      <c r="E191" s="65"/>
      <c r="F191" s="66" t="e">
        <f t="shared" si="8"/>
        <v>#DIV/0!</v>
      </c>
      <c r="G191" s="67">
        <f>IF(B191="F",VLOOKUP(D191,Barem!$B$2:$C$11,2,1),VLOOKUP(D191,Barem!$B$12:$C$21,2,1))</f>
        <v>0</v>
      </c>
      <c r="H191" s="67">
        <f>IF(G191=0,0,IF(B191="F",VLOOKUP(F191,Barem!$G$2:$H$11,2,1),VLOOKUP(F191,Barem!$G$12:$H$21,2,1)))</f>
        <v>0</v>
      </c>
      <c r="I191" s="64"/>
      <c r="J191" s="68">
        <f>VLOOKUP($C191, Barem!$L:$N,3,0)</f>
        <v>0.5</v>
      </c>
      <c r="K191" s="68">
        <f>VLOOKUP($C191, Barem!$L:$O,4,0)</f>
        <v>0.3</v>
      </c>
      <c r="L191" s="68">
        <f>VLOOKUP($C191, Barem!$L:$P,5,0)</f>
        <v>0.2</v>
      </c>
      <c r="M191" s="69"/>
      <c r="N191" s="84">
        <f>IF(D191&gt;21,VLOOKUP(D191,Barem!$R$1:$S$48,2,1),0)</f>
        <v>0</v>
      </c>
      <c r="O191" s="70">
        <f t="shared" si="9"/>
        <v>0</v>
      </c>
      <c r="P191" s="71"/>
      <c r="Q191" s="67">
        <f t="shared" si="10"/>
        <v>1</v>
      </c>
      <c r="S191" s="76" t="e">
        <f t="shared" si="11"/>
        <v>#DIV/0!</v>
      </c>
    </row>
    <row r="192" spans="1:19" x14ac:dyDescent="0.2">
      <c r="A192" s="23" t="s">
        <v>235</v>
      </c>
      <c r="B192" s="36" t="str">
        <f>VLOOKUP(A192,Participanti!A:B,2,0)</f>
        <v>M</v>
      </c>
      <c r="C192" s="24">
        <v>5</v>
      </c>
      <c r="D192" s="24">
        <v>19.100000000000001</v>
      </c>
      <c r="E192" s="25">
        <v>7.7175925925925926E-2</v>
      </c>
      <c r="F192" s="26">
        <f t="shared" si="8"/>
        <v>4.040624394027535E-3</v>
      </c>
      <c r="G192" s="18">
        <f>IF(B192="F",VLOOKUP(D192,Barem!$B$2:$C$11,2,1),VLOOKUP(D192,Barem!$B$12:$C$21,2,1))</f>
        <v>4.5</v>
      </c>
      <c r="H192" s="18">
        <f>IF(G192=0,0,IF(B192="F",VLOOKUP(F192,Barem!$G$2:$H$11,2,1),VLOOKUP(F192,Barem!$G$12:$H$21,2,1)))</f>
        <v>1.5</v>
      </c>
      <c r="I192" s="24">
        <v>0.5</v>
      </c>
      <c r="J192" s="19">
        <f>VLOOKUP($C192, Barem!$L:$N,3,0)</f>
        <v>0.3</v>
      </c>
      <c r="K192" s="19">
        <f>VLOOKUP($C192, Barem!$L:$O,4,0)</f>
        <v>0.5</v>
      </c>
      <c r="L192" s="19">
        <f>VLOOKUP($C192, Barem!$L:$P,5,0)</f>
        <v>0.2</v>
      </c>
      <c r="M192" s="49"/>
      <c r="N192" s="83">
        <f>IF(D192&gt;21,VLOOKUP(D192,Barem!$R$1:$S$48,2,1),0)</f>
        <v>0</v>
      </c>
      <c r="O192" s="46">
        <f t="shared" si="9"/>
        <v>2.1999999999999997</v>
      </c>
      <c r="P192" s="52">
        <v>43624</v>
      </c>
      <c r="Q192" s="18">
        <f t="shared" si="10"/>
        <v>1</v>
      </c>
      <c r="R192" s="3" t="s">
        <v>146</v>
      </c>
      <c r="S192" s="76">
        <f t="shared" si="11"/>
        <v>0.11518324607329841</v>
      </c>
    </row>
    <row r="193" spans="1:19" x14ac:dyDescent="0.2">
      <c r="A193" s="23" t="s">
        <v>276</v>
      </c>
      <c r="B193" s="36" t="str">
        <f>VLOOKUP(A193,Participanti!A:B,2,0)</f>
        <v>M</v>
      </c>
      <c r="C193" s="24">
        <v>5</v>
      </c>
      <c r="D193" s="24">
        <v>11.01</v>
      </c>
      <c r="E193" s="25">
        <v>3.5405092592592592E-2</v>
      </c>
      <c r="F193" s="26">
        <f t="shared" si="8"/>
        <v>3.2157213980556396E-3</v>
      </c>
      <c r="G193" s="18">
        <f>IF(B193="F",VLOOKUP(D193,Barem!$B$2:$C$11,2,1),VLOOKUP(D193,Barem!$B$12:$C$21,2,1))</f>
        <v>2.5</v>
      </c>
      <c r="H193" s="18">
        <f>IF(G193=0,0,IF(B193="F",VLOOKUP(F193,Barem!$G$2:$H$11,2,1),VLOOKUP(F193,Barem!$G$12:$H$21,2,1)))</f>
        <v>3.5</v>
      </c>
      <c r="I193" s="24">
        <v>2</v>
      </c>
      <c r="J193" s="19">
        <f>VLOOKUP($C193, Barem!$L:$N,3,0)</f>
        <v>0.3</v>
      </c>
      <c r="K193" s="19">
        <f>VLOOKUP($C193, Barem!$L:$O,4,0)</f>
        <v>0.5</v>
      </c>
      <c r="L193" s="19">
        <f>VLOOKUP($C193, Barem!$L:$P,5,0)</f>
        <v>0.2</v>
      </c>
      <c r="M193" s="49"/>
      <c r="N193" s="83">
        <f>IF(D193&gt;21,VLOOKUP(D193,Barem!$R$1:$S$48,2,1),0)</f>
        <v>0</v>
      </c>
      <c r="O193" s="46">
        <f t="shared" si="9"/>
        <v>2.9</v>
      </c>
      <c r="P193" s="52">
        <v>43622</v>
      </c>
      <c r="Q193" s="18">
        <f t="shared" si="10"/>
        <v>1</v>
      </c>
      <c r="S193" s="76">
        <f t="shared" si="11"/>
        <v>0.2633969118982743</v>
      </c>
    </row>
    <row r="194" spans="1:19" x14ac:dyDescent="0.2">
      <c r="A194" s="23" t="s">
        <v>54</v>
      </c>
      <c r="B194" s="36" t="str">
        <f>VLOOKUP(A194,Participanti!A:B,2,0)</f>
        <v>M</v>
      </c>
      <c r="C194" s="24">
        <v>5</v>
      </c>
      <c r="D194" s="24">
        <v>7.28</v>
      </c>
      <c r="E194" s="25">
        <v>2.6412037037037036E-2</v>
      </c>
      <c r="F194" s="26">
        <f t="shared" ref="F194:F257" si="12">E194/D194</f>
        <v>3.6280270655270654E-3</v>
      </c>
      <c r="G194" s="18">
        <f>IF(B194="F",VLOOKUP(D194,Barem!$B$2:$C$11,2,1),VLOOKUP(D194,Barem!$B$12:$C$21,2,1))</f>
        <v>2</v>
      </c>
      <c r="H194" s="18">
        <f>IF(G194=0,0,IF(B194="F",VLOOKUP(F194,Barem!$G$2:$H$11,2,1),VLOOKUP(F194,Barem!$G$12:$H$21,2,1)))</f>
        <v>2.5</v>
      </c>
      <c r="I194" s="24">
        <v>3</v>
      </c>
      <c r="J194" s="19">
        <f>VLOOKUP($C194, Barem!$L:$N,3,0)</f>
        <v>0.3</v>
      </c>
      <c r="K194" s="19">
        <f>VLOOKUP($C194, Barem!$L:$O,4,0)</f>
        <v>0.5</v>
      </c>
      <c r="L194" s="19">
        <f>VLOOKUP($C194, Barem!$L:$P,5,0)</f>
        <v>0.2</v>
      </c>
      <c r="M194" s="49"/>
      <c r="N194" s="83">
        <f>IF(D194&gt;21,VLOOKUP(D194,Barem!$R$1:$S$48,2,1),0)</f>
        <v>0</v>
      </c>
      <c r="O194" s="46">
        <f t="shared" ref="O194:O257" si="13">G194*J194+H194*K194+I194*L194+M194+N194</f>
        <v>2.4500000000000002</v>
      </c>
      <c r="P194" s="52">
        <v>43625</v>
      </c>
      <c r="Q194" s="18">
        <f t="shared" ref="Q194:Q257" si="14">COUNTIFS(A:A,A194,C:C,C194)</f>
        <v>1</v>
      </c>
      <c r="S194" s="76">
        <f t="shared" si="11"/>
        <v>0.33653846153846156</v>
      </c>
    </row>
    <row r="195" spans="1:19" x14ac:dyDescent="0.2">
      <c r="A195" s="23" t="s">
        <v>55</v>
      </c>
      <c r="B195" s="36" t="str">
        <f>VLOOKUP(A195,Participanti!A:B,2,0)</f>
        <v>F</v>
      </c>
      <c r="C195" s="24">
        <v>5</v>
      </c>
      <c r="D195" s="24"/>
      <c r="E195" s="25"/>
      <c r="F195" s="26" t="e">
        <f t="shared" si="12"/>
        <v>#DIV/0!</v>
      </c>
      <c r="G195" s="18">
        <f>IF(B195="F",VLOOKUP(D195,Barem!$B$2:$C$11,2,1),VLOOKUP(D195,Barem!$B$12:$C$21,2,1))</f>
        <v>0</v>
      </c>
      <c r="H195" s="18">
        <f>IF(G195=0,0,IF(B195="F",VLOOKUP(F195,Barem!$G$2:$H$11,2,1),VLOOKUP(F195,Barem!$G$12:$H$21,2,1)))</f>
        <v>0</v>
      </c>
      <c r="I195" s="24"/>
      <c r="J195" s="19">
        <f>VLOOKUP($C195, Barem!$L:$N,3,0)</f>
        <v>0.3</v>
      </c>
      <c r="K195" s="19">
        <f>VLOOKUP($C195, Barem!$L:$O,4,0)</f>
        <v>0.5</v>
      </c>
      <c r="L195" s="19">
        <f>VLOOKUP($C195, Barem!$L:$P,5,0)</f>
        <v>0.2</v>
      </c>
      <c r="M195" s="49"/>
      <c r="N195" s="83">
        <f>IF(D195&gt;21,VLOOKUP(D195,Barem!$R$1:$S$48,2,1),0)</f>
        <v>0</v>
      </c>
      <c r="O195" s="46">
        <f t="shared" si="13"/>
        <v>0</v>
      </c>
      <c r="P195" s="52"/>
      <c r="Q195" s="18">
        <f t="shared" si="14"/>
        <v>1</v>
      </c>
      <c r="S195" s="76" t="e">
        <f t="shared" ref="S195:S258" si="15">O195/D195</f>
        <v>#DIV/0!</v>
      </c>
    </row>
    <row r="196" spans="1:19" x14ac:dyDescent="0.2">
      <c r="A196" s="23" t="s">
        <v>56</v>
      </c>
      <c r="B196" s="36" t="str">
        <f>VLOOKUP(A196,Participanti!A:B,2,0)</f>
        <v>F</v>
      </c>
      <c r="C196" s="24">
        <v>5</v>
      </c>
      <c r="D196" s="24"/>
      <c r="E196" s="25"/>
      <c r="F196" s="26" t="e">
        <f t="shared" si="12"/>
        <v>#DIV/0!</v>
      </c>
      <c r="G196" s="18">
        <f>IF(B196="F",VLOOKUP(D196,Barem!$B$2:$C$11,2,1),VLOOKUP(D196,Barem!$B$12:$C$21,2,1))</f>
        <v>0</v>
      </c>
      <c r="H196" s="18">
        <f>IF(G196=0,0,IF(B196="F",VLOOKUP(F196,Barem!$G$2:$H$11,2,1),VLOOKUP(F196,Barem!$G$12:$H$21,2,1)))</f>
        <v>0</v>
      </c>
      <c r="I196" s="24"/>
      <c r="J196" s="19">
        <f>VLOOKUP($C196, Barem!$L:$N,3,0)</f>
        <v>0.3</v>
      </c>
      <c r="K196" s="19">
        <f>VLOOKUP($C196, Barem!$L:$O,4,0)</f>
        <v>0.5</v>
      </c>
      <c r="L196" s="19">
        <f>VLOOKUP($C196, Barem!$L:$P,5,0)</f>
        <v>0.2</v>
      </c>
      <c r="M196" s="49"/>
      <c r="N196" s="83">
        <f>IF(D196&gt;21,VLOOKUP(D196,Barem!$R$1:$S$48,2,1),0)</f>
        <v>0</v>
      </c>
      <c r="O196" s="46">
        <f t="shared" si="13"/>
        <v>0</v>
      </c>
      <c r="P196" s="52"/>
      <c r="Q196" s="18">
        <f t="shared" si="14"/>
        <v>1</v>
      </c>
      <c r="S196" s="76" t="e">
        <f t="shared" si="15"/>
        <v>#DIV/0!</v>
      </c>
    </row>
    <row r="197" spans="1:19" x14ac:dyDescent="0.2">
      <c r="A197" s="23" t="s">
        <v>8</v>
      </c>
      <c r="B197" s="36" t="str">
        <f>VLOOKUP(A197,Participanti!A:B,2,0)</f>
        <v>M</v>
      </c>
      <c r="C197" s="24">
        <v>5</v>
      </c>
      <c r="D197" s="24">
        <v>16.13</v>
      </c>
      <c r="E197" s="25">
        <v>5.8668981481481482E-2</v>
      </c>
      <c r="F197" s="26">
        <f t="shared" si="12"/>
        <v>3.637258616334872E-3</v>
      </c>
      <c r="G197" s="18">
        <f>IF(B197="F",VLOOKUP(D197,Barem!$B$2:$C$11,2,1),VLOOKUP(D197,Barem!$B$12:$C$21,2,1))</f>
        <v>3.5</v>
      </c>
      <c r="H197" s="18">
        <f>IF(G197=0,0,IF(B197="F",VLOOKUP(F197,Barem!$G$2:$H$11,2,1),VLOOKUP(F197,Barem!$G$12:$H$21,2,1)))</f>
        <v>2.5</v>
      </c>
      <c r="I197" s="24">
        <v>3.5</v>
      </c>
      <c r="J197" s="19">
        <f>VLOOKUP($C197, Barem!$L:$N,3,0)</f>
        <v>0.3</v>
      </c>
      <c r="K197" s="19">
        <f>VLOOKUP($C197, Barem!$L:$O,4,0)</f>
        <v>0.5</v>
      </c>
      <c r="L197" s="19">
        <f>VLOOKUP($C197, Barem!$L:$P,5,0)</f>
        <v>0.2</v>
      </c>
      <c r="M197" s="49"/>
      <c r="N197" s="83">
        <f>IF(D197&gt;21,VLOOKUP(D197,Barem!$R$1:$S$48,2,1),0)</f>
        <v>0</v>
      </c>
      <c r="O197" s="46">
        <f t="shared" si="13"/>
        <v>3</v>
      </c>
      <c r="P197" s="52">
        <v>43619</v>
      </c>
      <c r="Q197" s="18">
        <f t="shared" si="14"/>
        <v>1</v>
      </c>
      <c r="S197" s="76">
        <f t="shared" si="15"/>
        <v>0.18598884066955984</v>
      </c>
    </row>
    <row r="198" spans="1:19" x14ac:dyDescent="0.2">
      <c r="A198" s="23" t="s">
        <v>57</v>
      </c>
      <c r="B198" s="36" t="str">
        <f>VLOOKUP(A198,Participanti!A:B,2,0)</f>
        <v>M</v>
      </c>
      <c r="C198" s="24">
        <v>5</v>
      </c>
      <c r="D198" s="24"/>
      <c r="E198" s="25"/>
      <c r="F198" s="26" t="e">
        <f t="shared" si="12"/>
        <v>#DIV/0!</v>
      </c>
      <c r="G198" s="18">
        <f>IF(B198="F",VLOOKUP(D198,Barem!$B$2:$C$11,2,1),VLOOKUP(D198,Barem!$B$12:$C$21,2,1))</f>
        <v>0</v>
      </c>
      <c r="H198" s="18">
        <f>IF(G198=0,0,IF(B198="F",VLOOKUP(F198,Barem!$G$2:$H$11,2,1),VLOOKUP(F198,Barem!$G$12:$H$21,2,1)))</f>
        <v>0</v>
      </c>
      <c r="I198" s="24"/>
      <c r="J198" s="19">
        <f>VLOOKUP($C198, Barem!$L:$N,3,0)</f>
        <v>0.3</v>
      </c>
      <c r="K198" s="19">
        <f>VLOOKUP($C198, Barem!$L:$O,4,0)</f>
        <v>0.5</v>
      </c>
      <c r="L198" s="19">
        <f>VLOOKUP($C198, Barem!$L:$P,5,0)</f>
        <v>0.2</v>
      </c>
      <c r="M198" s="49"/>
      <c r="N198" s="83">
        <f>IF(D198&gt;21,VLOOKUP(D198,Barem!$R$1:$S$48,2,1),0)</f>
        <v>0</v>
      </c>
      <c r="O198" s="46">
        <f t="shared" si="13"/>
        <v>0</v>
      </c>
      <c r="P198" s="52"/>
      <c r="Q198" s="18">
        <f t="shared" si="14"/>
        <v>1</v>
      </c>
      <c r="S198" s="76" t="e">
        <f t="shared" si="15"/>
        <v>#DIV/0!</v>
      </c>
    </row>
    <row r="199" spans="1:19" x14ac:dyDescent="0.2">
      <c r="A199" s="23" t="s">
        <v>59</v>
      </c>
      <c r="B199" s="36" t="str">
        <f>VLOOKUP(A199,Participanti!A:B,2,0)</f>
        <v>M</v>
      </c>
      <c r="C199" s="24">
        <v>5</v>
      </c>
      <c r="D199" s="24">
        <v>10.15</v>
      </c>
      <c r="E199" s="25">
        <v>3.5844907407407409E-2</v>
      </c>
      <c r="F199" s="26">
        <f t="shared" si="12"/>
        <v>3.5315179711731437E-3</v>
      </c>
      <c r="G199" s="18">
        <f>IF(B199="F",VLOOKUP(D199,Barem!$B$2:$C$11,2,1),VLOOKUP(D199,Barem!$B$12:$C$21,2,1))</f>
        <v>2.5</v>
      </c>
      <c r="H199" s="18">
        <f>IF(G199=0,0,IF(B199="F",VLOOKUP(F199,Barem!$G$2:$H$11,2,1),VLOOKUP(F199,Barem!$G$12:$H$21,2,1)))</f>
        <v>2.5</v>
      </c>
      <c r="I199" s="24">
        <v>3.5</v>
      </c>
      <c r="J199" s="19">
        <f>VLOOKUP($C199, Barem!$L:$N,3,0)</f>
        <v>0.3</v>
      </c>
      <c r="K199" s="19">
        <f>VLOOKUP($C199, Barem!$L:$O,4,0)</f>
        <v>0.5</v>
      </c>
      <c r="L199" s="19">
        <f>VLOOKUP($C199, Barem!$L:$P,5,0)</f>
        <v>0.2</v>
      </c>
      <c r="M199" s="49"/>
      <c r="N199" s="83">
        <f>IF(D199&gt;21,VLOOKUP(D199,Barem!$R$1:$S$48,2,1),0)</f>
        <v>0</v>
      </c>
      <c r="O199" s="46">
        <f t="shared" si="13"/>
        <v>2.7</v>
      </c>
      <c r="P199" s="52">
        <v>43621</v>
      </c>
      <c r="Q199" s="18">
        <f t="shared" si="14"/>
        <v>1</v>
      </c>
      <c r="S199" s="76">
        <f t="shared" si="15"/>
        <v>0.26600985221674878</v>
      </c>
    </row>
    <row r="200" spans="1:19" x14ac:dyDescent="0.2">
      <c r="A200" s="23" t="s">
        <v>60</v>
      </c>
      <c r="B200" s="36" t="str">
        <f>VLOOKUP(A200,Participanti!A:B,2,0)</f>
        <v>F</v>
      </c>
      <c r="C200" s="24">
        <v>5</v>
      </c>
      <c r="D200" s="24">
        <v>10</v>
      </c>
      <c r="E200" s="25">
        <v>4.6006944444444448E-2</v>
      </c>
      <c r="F200" s="26">
        <f t="shared" si="12"/>
        <v>4.6006944444444446E-3</v>
      </c>
      <c r="G200" s="18">
        <f>IF(B200="F",VLOOKUP(D200,Barem!$B$2:$C$11,2,1),VLOOKUP(D200,Barem!$B$12:$C$21,2,1))</f>
        <v>2.5</v>
      </c>
      <c r="H200" s="18">
        <f>IF(G200=0,0,IF(B200="F",VLOOKUP(F200,Barem!$G$2:$H$11,2,1),VLOOKUP(F200,Barem!$G$12:$H$21,2,1)))</f>
        <v>1</v>
      </c>
      <c r="I200" s="24">
        <v>3.5</v>
      </c>
      <c r="J200" s="19">
        <f>VLOOKUP($C200, Barem!$L:$N,3,0)</f>
        <v>0.3</v>
      </c>
      <c r="K200" s="19">
        <f>VLOOKUP($C200, Barem!$L:$O,4,0)</f>
        <v>0.5</v>
      </c>
      <c r="L200" s="19">
        <f>VLOOKUP($C200, Barem!$L:$P,5,0)</f>
        <v>0.2</v>
      </c>
      <c r="M200" s="49"/>
      <c r="N200" s="83">
        <f>IF(D200&gt;21,VLOOKUP(D200,Barem!$R$1:$S$48,2,1),0)</f>
        <v>0</v>
      </c>
      <c r="O200" s="46">
        <f t="shared" si="13"/>
        <v>1.9500000000000002</v>
      </c>
      <c r="P200" s="52">
        <v>43625</v>
      </c>
      <c r="Q200" s="18">
        <f t="shared" si="14"/>
        <v>1</v>
      </c>
      <c r="S200" s="76">
        <f t="shared" si="15"/>
        <v>0.19500000000000001</v>
      </c>
    </row>
    <row r="201" spans="1:19" x14ac:dyDescent="0.2">
      <c r="A201" s="23" t="s">
        <v>61</v>
      </c>
      <c r="B201" s="36" t="str">
        <f>VLOOKUP(A201,Participanti!A:B,2,0)</f>
        <v>M</v>
      </c>
      <c r="C201" s="24">
        <v>5</v>
      </c>
      <c r="D201" s="24">
        <v>10</v>
      </c>
      <c r="E201" s="25">
        <v>2.9479166666666667E-2</v>
      </c>
      <c r="F201" s="26">
        <f t="shared" si="12"/>
        <v>2.9479166666666668E-3</v>
      </c>
      <c r="G201" s="18">
        <f>IF(B201="F",VLOOKUP(D201,Barem!$B$2:$C$11,2,1),VLOOKUP(D201,Barem!$B$12:$C$21,2,1))</f>
        <v>2.5</v>
      </c>
      <c r="H201" s="18">
        <f>IF(G201=0,0,IF(B201="F",VLOOKUP(F201,Barem!$G$2:$H$11,2,1),VLOOKUP(F201,Barem!$G$12:$H$21,2,1)))</f>
        <v>4.5</v>
      </c>
      <c r="I201" s="24">
        <v>4</v>
      </c>
      <c r="J201" s="19">
        <f>VLOOKUP($C201, Barem!$L:$N,3,0)</f>
        <v>0.3</v>
      </c>
      <c r="K201" s="19">
        <f>VLOOKUP($C201, Barem!$L:$O,4,0)</f>
        <v>0.5</v>
      </c>
      <c r="L201" s="19">
        <f>VLOOKUP($C201, Barem!$L:$P,5,0)</f>
        <v>0.2</v>
      </c>
      <c r="M201" s="49"/>
      <c r="N201" s="83">
        <f>IF(D201&gt;21,VLOOKUP(D201,Barem!$R$1:$S$48,2,1),0)</f>
        <v>0</v>
      </c>
      <c r="O201" s="46">
        <f t="shared" si="13"/>
        <v>3.8</v>
      </c>
      <c r="P201" s="52">
        <v>43621</v>
      </c>
      <c r="Q201" s="18">
        <f t="shared" si="14"/>
        <v>1</v>
      </c>
      <c r="S201" s="76">
        <f t="shared" si="15"/>
        <v>0.38</v>
      </c>
    </row>
    <row r="202" spans="1:19" x14ac:dyDescent="0.2">
      <c r="A202" s="23" t="s">
        <v>62</v>
      </c>
      <c r="B202" s="36" t="str">
        <f>VLOOKUP(A202,Participanti!A:B,2,0)</f>
        <v>M</v>
      </c>
      <c r="C202" s="24">
        <v>5</v>
      </c>
      <c r="D202" s="24">
        <v>10.039999999999999</v>
      </c>
      <c r="E202" s="25">
        <v>3.4965277777777783E-2</v>
      </c>
      <c r="F202" s="26">
        <f t="shared" si="12"/>
        <v>3.4825973882248789E-3</v>
      </c>
      <c r="G202" s="18">
        <f>IF(B202="F",VLOOKUP(D202,Barem!$B$2:$C$11,2,1),VLOOKUP(D202,Barem!$B$12:$C$21,2,1))</f>
        <v>2.5</v>
      </c>
      <c r="H202" s="18">
        <f>IF(G202=0,0,IF(B202="F",VLOOKUP(F202,Barem!$G$2:$H$11,2,1),VLOOKUP(F202,Barem!$G$12:$H$21,2,1)))</f>
        <v>3</v>
      </c>
      <c r="I202" s="24">
        <v>2.5</v>
      </c>
      <c r="J202" s="19">
        <f>VLOOKUP($C202, Barem!$L:$N,3,0)</f>
        <v>0.3</v>
      </c>
      <c r="K202" s="19">
        <f>VLOOKUP($C202, Barem!$L:$O,4,0)</f>
        <v>0.5</v>
      </c>
      <c r="L202" s="19">
        <f>VLOOKUP($C202, Barem!$L:$P,5,0)</f>
        <v>0.2</v>
      </c>
      <c r="M202" s="49"/>
      <c r="N202" s="83">
        <f>IF(D202&gt;21,VLOOKUP(D202,Barem!$R$1:$S$48,2,1),0)</f>
        <v>0</v>
      </c>
      <c r="O202" s="46">
        <f t="shared" si="13"/>
        <v>2.75</v>
      </c>
      <c r="P202" s="52">
        <v>43620</v>
      </c>
      <c r="Q202" s="18">
        <f t="shared" si="14"/>
        <v>1</v>
      </c>
      <c r="S202" s="76">
        <f t="shared" si="15"/>
        <v>0.27390438247011956</v>
      </c>
    </row>
    <row r="203" spans="1:19" x14ac:dyDescent="0.2">
      <c r="A203" s="23" t="s">
        <v>63</v>
      </c>
      <c r="B203" s="36" t="str">
        <f>VLOOKUP(A203,Participanti!A:B,2,0)</f>
        <v>M</v>
      </c>
      <c r="C203" s="24">
        <v>5</v>
      </c>
      <c r="D203" s="24">
        <v>10</v>
      </c>
      <c r="E203" s="25">
        <v>3.4004629629629628E-2</v>
      </c>
      <c r="F203" s="26">
        <f t="shared" si="12"/>
        <v>3.4004629629629628E-3</v>
      </c>
      <c r="G203" s="18">
        <f>IF(B203="F",VLOOKUP(D203,Barem!$B$2:$C$11,2,1),VLOOKUP(D203,Barem!$B$12:$C$21,2,1))</f>
        <v>2.5</v>
      </c>
      <c r="H203" s="18">
        <f>IF(G203=0,0,IF(B203="F",VLOOKUP(F203,Barem!$G$2:$H$11,2,1),VLOOKUP(F203,Barem!$G$12:$H$21,2,1)))</f>
        <v>3</v>
      </c>
      <c r="I203" s="24">
        <v>3.5</v>
      </c>
      <c r="J203" s="19">
        <f>VLOOKUP($C203, Barem!$L:$N,3,0)</f>
        <v>0.3</v>
      </c>
      <c r="K203" s="19">
        <f>VLOOKUP($C203, Barem!$L:$O,4,0)</f>
        <v>0.5</v>
      </c>
      <c r="L203" s="19">
        <f>VLOOKUP($C203, Barem!$L:$P,5,0)</f>
        <v>0.2</v>
      </c>
      <c r="M203" s="49"/>
      <c r="N203" s="83">
        <f>IF(D203&gt;21,VLOOKUP(D203,Barem!$R$1:$S$48,2,1),0)</f>
        <v>0</v>
      </c>
      <c r="O203" s="46">
        <f t="shared" si="13"/>
        <v>2.95</v>
      </c>
      <c r="P203" s="52">
        <v>43623</v>
      </c>
      <c r="Q203" s="18">
        <f t="shared" si="14"/>
        <v>1</v>
      </c>
      <c r="R203" s="3" t="s">
        <v>240</v>
      </c>
      <c r="S203" s="76">
        <f t="shared" si="15"/>
        <v>0.29500000000000004</v>
      </c>
    </row>
    <row r="204" spans="1:19" x14ac:dyDescent="0.2">
      <c r="A204" s="23" t="s">
        <v>64</v>
      </c>
      <c r="B204" s="36" t="str">
        <f>VLOOKUP(A204,Participanti!A:B,2,0)</f>
        <v>F</v>
      </c>
      <c r="C204" s="24">
        <v>5</v>
      </c>
      <c r="D204" s="24">
        <v>10.06</v>
      </c>
      <c r="E204" s="25">
        <v>4.1041666666666664E-2</v>
      </c>
      <c r="F204" s="26">
        <f t="shared" si="12"/>
        <v>4.0796885354539422E-3</v>
      </c>
      <c r="G204" s="18">
        <f>IF(B204="F",VLOOKUP(D204,Barem!$B$2:$C$11,2,1),VLOOKUP(D204,Barem!$B$12:$C$21,2,1))</f>
        <v>2.5</v>
      </c>
      <c r="H204" s="18">
        <f>IF(G204=0,0,IF(B204="F",VLOOKUP(F204,Barem!$G$2:$H$11,2,1),VLOOKUP(F204,Barem!$G$12:$H$21,2,1)))</f>
        <v>2</v>
      </c>
      <c r="I204" s="24">
        <v>3.5</v>
      </c>
      <c r="J204" s="19">
        <f>VLOOKUP($C204, Barem!$L:$N,3,0)</f>
        <v>0.3</v>
      </c>
      <c r="K204" s="19">
        <f>VLOOKUP($C204, Barem!$L:$O,4,0)</f>
        <v>0.5</v>
      </c>
      <c r="L204" s="19">
        <f>VLOOKUP($C204, Barem!$L:$P,5,0)</f>
        <v>0.2</v>
      </c>
      <c r="M204" s="49"/>
      <c r="N204" s="83">
        <f>IF(D204&gt;21,VLOOKUP(D204,Barem!$R$1:$S$48,2,1),0)</f>
        <v>0</v>
      </c>
      <c r="O204" s="46">
        <f t="shared" si="13"/>
        <v>2.4500000000000002</v>
      </c>
      <c r="P204" s="52">
        <v>43620</v>
      </c>
      <c r="Q204" s="18">
        <f t="shared" si="14"/>
        <v>1</v>
      </c>
      <c r="S204" s="76">
        <f t="shared" si="15"/>
        <v>0.24353876739562624</v>
      </c>
    </row>
    <row r="205" spans="1:19" x14ac:dyDescent="0.2">
      <c r="A205" s="23" t="s">
        <v>65</v>
      </c>
      <c r="B205" s="36" t="str">
        <f>VLOOKUP(A205,Participanti!A:B,2,0)</f>
        <v>M</v>
      </c>
      <c r="C205" s="24">
        <v>5</v>
      </c>
      <c r="D205" s="24">
        <v>12.77</v>
      </c>
      <c r="E205" s="25">
        <v>6.0127314814814814E-2</v>
      </c>
      <c r="F205" s="26">
        <f t="shared" si="12"/>
        <v>4.7084819745352247E-3</v>
      </c>
      <c r="G205" s="18">
        <f>IF(B205="F",VLOOKUP(D205,Barem!$B$2:$C$11,2,1),VLOOKUP(D205,Barem!$B$12:$C$21,2,1))</f>
        <v>3</v>
      </c>
      <c r="H205" s="18">
        <f>IF(G205=0,0,IF(B205="F",VLOOKUP(F205,Barem!$G$2:$H$11,2,1),VLOOKUP(F205,Barem!$G$12:$H$21,2,1)))</f>
        <v>1</v>
      </c>
      <c r="I205" s="24">
        <v>3.5</v>
      </c>
      <c r="J205" s="19">
        <f>VLOOKUP($C205, Barem!$L:$N,3,0)</f>
        <v>0.3</v>
      </c>
      <c r="K205" s="19">
        <f>VLOOKUP($C205, Barem!$L:$O,4,0)</f>
        <v>0.5</v>
      </c>
      <c r="L205" s="19">
        <f>VLOOKUP($C205, Barem!$L:$P,5,0)</f>
        <v>0.2</v>
      </c>
      <c r="M205" s="49"/>
      <c r="N205" s="83">
        <f>IF(D205&gt;21,VLOOKUP(D205,Barem!$R$1:$S$48,2,1),0)</f>
        <v>0</v>
      </c>
      <c r="O205" s="46">
        <f t="shared" si="13"/>
        <v>2.1</v>
      </c>
      <c r="P205" s="52">
        <v>43624</v>
      </c>
      <c r="Q205" s="18">
        <f t="shared" si="14"/>
        <v>1</v>
      </c>
      <c r="S205" s="76">
        <f t="shared" si="15"/>
        <v>0.1644479248238058</v>
      </c>
    </row>
    <row r="206" spans="1:19" x14ac:dyDescent="0.2">
      <c r="A206" s="23" t="s">
        <v>66</v>
      </c>
      <c r="B206" s="36" t="str">
        <f>VLOOKUP(A206,Participanti!A:B,2,0)</f>
        <v>M</v>
      </c>
      <c r="C206" s="24">
        <v>5</v>
      </c>
      <c r="D206" s="24">
        <v>18.309999999999999</v>
      </c>
      <c r="E206" s="25">
        <v>6.1585648148148153E-2</v>
      </c>
      <c r="F206" s="26">
        <f t="shared" si="12"/>
        <v>3.3634979873374197E-3</v>
      </c>
      <c r="G206" s="18">
        <f>IF(B206="F",VLOOKUP(D206,Barem!$B$2:$C$11,2,1),VLOOKUP(D206,Barem!$B$12:$C$21,2,1))</f>
        <v>4</v>
      </c>
      <c r="H206" s="18">
        <f>IF(G206=0,0,IF(B206="F",VLOOKUP(F206,Barem!$G$2:$H$11,2,1),VLOOKUP(F206,Barem!$G$12:$H$21,2,1)))</f>
        <v>3</v>
      </c>
      <c r="I206" s="24">
        <v>2.5</v>
      </c>
      <c r="J206" s="19">
        <f>VLOOKUP($C206, Barem!$L:$N,3,0)</f>
        <v>0.3</v>
      </c>
      <c r="K206" s="19">
        <f>VLOOKUP($C206, Barem!$L:$O,4,0)</f>
        <v>0.5</v>
      </c>
      <c r="L206" s="19">
        <f>VLOOKUP($C206, Barem!$L:$P,5,0)</f>
        <v>0.2</v>
      </c>
      <c r="M206" s="49"/>
      <c r="N206" s="83">
        <f>IF(D206&gt;21,VLOOKUP(D206,Barem!$R$1:$S$48,2,1),0)</f>
        <v>0</v>
      </c>
      <c r="O206" s="46">
        <f t="shared" si="13"/>
        <v>3.2</v>
      </c>
      <c r="P206" s="52">
        <v>43623</v>
      </c>
      <c r="Q206" s="18">
        <f t="shared" si="14"/>
        <v>1</v>
      </c>
      <c r="S206" s="76">
        <f t="shared" si="15"/>
        <v>0.17476788640087387</v>
      </c>
    </row>
    <row r="207" spans="1:19" x14ac:dyDescent="0.2">
      <c r="A207" s="23" t="s">
        <v>67</v>
      </c>
      <c r="B207" s="36" t="str">
        <f>VLOOKUP(A207,Participanti!A:B,2,0)</f>
        <v>M</v>
      </c>
      <c r="C207" s="24">
        <v>5</v>
      </c>
      <c r="D207" s="24"/>
      <c r="E207" s="25"/>
      <c r="F207" s="26" t="e">
        <f t="shared" si="12"/>
        <v>#DIV/0!</v>
      </c>
      <c r="G207" s="18">
        <f>IF(B207="F",VLOOKUP(D207,Barem!$B$2:$C$11,2,1),VLOOKUP(D207,Barem!$B$12:$C$21,2,1))</f>
        <v>0</v>
      </c>
      <c r="H207" s="18">
        <f>IF(G207=0,0,IF(B207="F",VLOOKUP(F207,Barem!$G$2:$H$11,2,1),VLOOKUP(F207,Barem!$G$12:$H$21,2,1)))</f>
        <v>0</v>
      </c>
      <c r="I207" s="24"/>
      <c r="J207" s="19">
        <f>VLOOKUP($C207, Barem!$L:$N,3,0)</f>
        <v>0.3</v>
      </c>
      <c r="K207" s="19">
        <f>VLOOKUP($C207, Barem!$L:$O,4,0)</f>
        <v>0.5</v>
      </c>
      <c r="L207" s="19">
        <f>VLOOKUP($C207, Barem!$L:$P,5,0)</f>
        <v>0.2</v>
      </c>
      <c r="M207" s="49"/>
      <c r="N207" s="83">
        <f>IF(D207&gt;21,VLOOKUP(D207,Barem!$R$1:$S$48,2,1),0)</f>
        <v>0</v>
      </c>
      <c r="O207" s="46">
        <f t="shared" si="13"/>
        <v>0</v>
      </c>
      <c r="P207" s="52"/>
      <c r="Q207" s="18">
        <f t="shared" si="14"/>
        <v>1</v>
      </c>
      <c r="S207" s="76" t="e">
        <f t="shared" si="15"/>
        <v>#DIV/0!</v>
      </c>
    </row>
    <row r="208" spans="1:19" x14ac:dyDescent="0.2">
      <c r="A208" s="23" t="s">
        <v>68</v>
      </c>
      <c r="B208" s="36" t="str">
        <f>VLOOKUP(A208,Participanti!A:B,2,0)</f>
        <v>M</v>
      </c>
      <c r="C208" s="24">
        <v>5</v>
      </c>
      <c r="D208" s="24"/>
      <c r="E208" s="25"/>
      <c r="F208" s="26" t="e">
        <f t="shared" si="12"/>
        <v>#DIV/0!</v>
      </c>
      <c r="G208" s="18">
        <f>IF(B208="F",VLOOKUP(D208,Barem!$B$2:$C$11,2,1),VLOOKUP(D208,Barem!$B$12:$C$21,2,1))</f>
        <v>0</v>
      </c>
      <c r="H208" s="18">
        <f>IF(G208=0,0,IF(B208="F",VLOOKUP(F208,Barem!$G$2:$H$11,2,1),VLOOKUP(F208,Barem!$G$12:$H$21,2,1)))</f>
        <v>0</v>
      </c>
      <c r="I208" s="24"/>
      <c r="J208" s="19">
        <f>VLOOKUP($C208, Barem!$L:$N,3,0)</f>
        <v>0.3</v>
      </c>
      <c r="K208" s="19">
        <f>VLOOKUP($C208, Barem!$L:$O,4,0)</f>
        <v>0.5</v>
      </c>
      <c r="L208" s="19">
        <f>VLOOKUP($C208, Barem!$L:$P,5,0)</f>
        <v>0.2</v>
      </c>
      <c r="M208" s="49"/>
      <c r="N208" s="83">
        <f>IF(D208&gt;21,VLOOKUP(D208,Barem!$R$1:$S$48,2,1),0)</f>
        <v>0</v>
      </c>
      <c r="O208" s="46">
        <f t="shared" si="13"/>
        <v>0</v>
      </c>
      <c r="P208" s="52"/>
      <c r="Q208" s="18">
        <f t="shared" si="14"/>
        <v>1</v>
      </c>
      <c r="S208" s="76" t="e">
        <f t="shared" si="15"/>
        <v>#DIV/0!</v>
      </c>
    </row>
    <row r="209" spans="1:19" x14ac:dyDescent="0.2">
      <c r="A209" s="23" t="s">
        <v>69</v>
      </c>
      <c r="B209" s="36" t="str">
        <f>VLOOKUP(A209,Participanti!A:B,2,0)</f>
        <v>M</v>
      </c>
      <c r="C209" s="24">
        <v>5</v>
      </c>
      <c r="D209" s="24">
        <v>7</v>
      </c>
      <c r="E209" s="25">
        <v>2.539351851851852E-2</v>
      </c>
      <c r="F209" s="26">
        <f t="shared" si="12"/>
        <v>3.627645502645503E-3</v>
      </c>
      <c r="G209" s="18">
        <f>IF(B209="F",VLOOKUP(D209,Barem!$B$2:$C$11,2,1),VLOOKUP(D209,Barem!$B$12:$C$21,2,1))</f>
        <v>2</v>
      </c>
      <c r="H209" s="18">
        <f>IF(G209=0,0,IF(B209="F",VLOOKUP(F209,Barem!$G$2:$H$11,2,1),VLOOKUP(F209,Barem!$G$12:$H$21,2,1)))</f>
        <v>2.5</v>
      </c>
      <c r="I209" s="24">
        <v>2.5</v>
      </c>
      <c r="J209" s="19">
        <f>VLOOKUP($C209, Barem!$L:$N,3,0)</f>
        <v>0.3</v>
      </c>
      <c r="K209" s="19">
        <f>VLOOKUP($C209, Barem!$L:$O,4,0)</f>
        <v>0.5</v>
      </c>
      <c r="L209" s="19">
        <f>VLOOKUP($C209, Barem!$L:$P,5,0)</f>
        <v>0.2</v>
      </c>
      <c r="M209" s="49"/>
      <c r="N209" s="83">
        <f>IF(D209&gt;21,VLOOKUP(D209,Barem!$R$1:$S$48,2,1),0)</f>
        <v>0</v>
      </c>
      <c r="O209" s="46">
        <f t="shared" si="13"/>
        <v>2.35</v>
      </c>
      <c r="P209" s="52">
        <v>43622</v>
      </c>
      <c r="Q209" s="18">
        <f t="shared" si="14"/>
        <v>1</v>
      </c>
      <c r="S209" s="76">
        <f t="shared" si="15"/>
        <v>0.33571428571428574</v>
      </c>
    </row>
    <row r="210" spans="1:19" x14ac:dyDescent="0.2">
      <c r="A210" s="23" t="s">
        <v>70</v>
      </c>
      <c r="B210" s="36" t="str">
        <f>VLOOKUP(A210,Participanti!A:B,2,0)</f>
        <v>M</v>
      </c>
      <c r="C210" s="24">
        <v>5</v>
      </c>
      <c r="D210" s="24">
        <v>9.24</v>
      </c>
      <c r="E210" s="25">
        <v>3.3645833333333333E-2</v>
      </c>
      <c r="F210" s="26">
        <f t="shared" si="12"/>
        <v>3.6413239538239535E-3</v>
      </c>
      <c r="G210" s="18">
        <f>IF(B210="F",VLOOKUP(D210,Barem!$B$2:$C$11,2,1),VLOOKUP(D210,Barem!$B$12:$C$21,2,1))</f>
        <v>2</v>
      </c>
      <c r="H210" s="18">
        <f>IF(G210=0,0,IF(B210="F",VLOOKUP(F210,Barem!$G$2:$H$11,2,1),VLOOKUP(F210,Barem!$G$12:$H$21,2,1)))</f>
        <v>2.5</v>
      </c>
      <c r="I210" s="24">
        <v>2.5</v>
      </c>
      <c r="J210" s="19">
        <f>VLOOKUP($C210, Barem!$L:$N,3,0)</f>
        <v>0.3</v>
      </c>
      <c r="K210" s="19">
        <f>VLOOKUP($C210, Barem!$L:$O,4,0)</f>
        <v>0.5</v>
      </c>
      <c r="L210" s="19">
        <f>VLOOKUP($C210, Barem!$L:$P,5,0)</f>
        <v>0.2</v>
      </c>
      <c r="M210" s="49"/>
      <c r="N210" s="83">
        <f>IF(D210&gt;21,VLOOKUP(D210,Barem!$R$1:$S$48,2,1),0)</f>
        <v>0</v>
      </c>
      <c r="O210" s="46">
        <f t="shared" si="13"/>
        <v>2.35</v>
      </c>
      <c r="P210" s="52">
        <v>43622</v>
      </c>
      <c r="Q210" s="18">
        <f t="shared" si="14"/>
        <v>1</v>
      </c>
      <c r="S210" s="76">
        <f t="shared" si="15"/>
        <v>0.25432900432900435</v>
      </c>
    </row>
    <row r="211" spans="1:19" x14ac:dyDescent="0.2">
      <c r="A211" s="23" t="s">
        <v>71</v>
      </c>
      <c r="B211" s="36" t="str">
        <f>VLOOKUP(A211,Participanti!A:B,2,0)</f>
        <v>M</v>
      </c>
      <c r="C211" s="24">
        <v>5</v>
      </c>
      <c r="D211" s="24">
        <v>10.85</v>
      </c>
      <c r="E211" s="25">
        <v>4.4502314814814814E-2</v>
      </c>
      <c r="F211" s="26">
        <f t="shared" si="12"/>
        <v>4.1015958354668029E-3</v>
      </c>
      <c r="G211" s="18">
        <f>IF(B211="F",VLOOKUP(D211,Barem!$B$2:$C$11,2,1),VLOOKUP(D211,Barem!$B$12:$C$21,2,1))</f>
        <v>2.5</v>
      </c>
      <c r="H211" s="18">
        <f>IF(G211=0,0,IF(B211="F",VLOOKUP(F211,Barem!$G$2:$H$11,2,1),VLOOKUP(F211,Barem!$G$12:$H$21,2,1)))</f>
        <v>1.5</v>
      </c>
      <c r="I211" s="24">
        <v>2.5</v>
      </c>
      <c r="J211" s="19">
        <f>VLOOKUP($C211, Barem!$L:$N,3,0)</f>
        <v>0.3</v>
      </c>
      <c r="K211" s="19">
        <f>VLOOKUP($C211, Barem!$L:$O,4,0)</f>
        <v>0.5</v>
      </c>
      <c r="L211" s="19">
        <f>VLOOKUP($C211, Barem!$L:$P,5,0)</f>
        <v>0.2</v>
      </c>
      <c r="M211" s="49"/>
      <c r="N211" s="83">
        <f>IF(D211&gt;21,VLOOKUP(D211,Barem!$R$1:$S$48,2,1),0)</f>
        <v>0</v>
      </c>
      <c r="O211" s="46">
        <f t="shared" si="13"/>
        <v>2</v>
      </c>
      <c r="P211" s="52">
        <v>43621</v>
      </c>
      <c r="Q211" s="18">
        <f t="shared" si="14"/>
        <v>1</v>
      </c>
      <c r="S211" s="76">
        <f t="shared" si="15"/>
        <v>0.18433179723502305</v>
      </c>
    </row>
    <row r="212" spans="1:19" x14ac:dyDescent="0.2">
      <c r="A212" s="23" t="s">
        <v>58</v>
      </c>
      <c r="B212" s="36" t="str">
        <f>VLOOKUP(A212,Participanti!A:B,2,0)</f>
        <v>M</v>
      </c>
      <c r="C212" s="24">
        <v>5</v>
      </c>
      <c r="D212" s="24"/>
      <c r="E212" s="25"/>
      <c r="F212" s="26" t="e">
        <f t="shared" si="12"/>
        <v>#DIV/0!</v>
      </c>
      <c r="G212" s="18">
        <f>IF(B212="F",VLOOKUP(D212,Barem!$B$2:$C$11,2,1),VLOOKUP(D212,Barem!$B$12:$C$21,2,1))</f>
        <v>0</v>
      </c>
      <c r="H212" s="18">
        <f>IF(G212=0,0,IF(B212="F",VLOOKUP(F212,Barem!$G$2:$H$11,2,1),VLOOKUP(F212,Barem!$G$12:$H$21,2,1)))</f>
        <v>0</v>
      </c>
      <c r="I212" s="24"/>
      <c r="J212" s="19">
        <f>VLOOKUP($C212, Barem!$L:$N,3,0)</f>
        <v>0.3</v>
      </c>
      <c r="K212" s="19">
        <f>VLOOKUP($C212, Barem!$L:$O,4,0)</f>
        <v>0.5</v>
      </c>
      <c r="L212" s="19">
        <f>VLOOKUP($C212, Barem!$L:$P,5,0)</f>
        <v>0.2</v>
      </c>
      <c r="M212" s="49"/>
      <c r="N212" s="83">
        <f>IF(D212&gt;21,VLOOKUP(D212,Barem!$R$1:$S$48,2,1),0)</f>
        <v>0</v>
      </c>
      <c r="O212" s="46">
        <f t="shared" si="13"/>
        <v>0</v>
      </c>
      <c r="P212" s="52"/>
      <c r="Q212" s="18">
        <f t="shared" si="14"/>
        <v>1</v>
      </c>
      <c r="S212" s="76" t="e">
        <f t="shared" si="15"/>
        <v>#DIV/0!</v>
      </c>
    </row>
    <row r="213" spans="1:19" x14ac:dyDescent="0.2">
      <c r="A213" s="23" t="s">
        <v>72</v>
      </c>
      <c r="B213" s="36" t="str">
        <f>VLOOKUP(A213,Participanti!A:B,2,0)</f>
        <v>F</v>
      </c>
      <c r="C213" s="24">
        <v>5</v>
      </c>
      <c r="D213" s="24">
        <v>11.06</v>
      </c>
      <c r="E213" s="25">
        <v>4.6041666666666668E-2</v>
      </c>
      <c r="F213" s="26">
        <f t="shared" si="12"/>
        <v>4.1628993369499699E-3</v>
      </c>
      <c r="G213" s="18">
        <f>IF(B213="F",VLOOKUP(D213,Barem!$B$2:$C$11,2,1),VLOOKUP(D213,Barem!$B$12:$C$21,2,1))</f>
        <v>2.5</v>
      </c>
      <c r="H213" s="18">
        <f>IF(G213=0,0,IF(B213="F",VLOOKUP(F213,Barem!$G$2:$H$11,2,1),VLOOKUP(F213,Barem!$G$12:$H$21,2,1)))</f>
        <v>2</v>
      </c>
      <c r="I213" s="24">
        <v>3</v>
      </c>
      <c r="J213" s="19">
        <f>VLOOKUP($C213, Barem!$L:$N,3,0)</f>
        <v>0.3</v>
      </c>
      <c r="K213" s="19">
        <f>VLOOKUP($C213, Barem!$L:$O,4,0)</f>
        <v>0.5</v>
      </c>
      <c r="L213" s="19">
        <f>VLOOKUP($C213, Barem!$L:$P,5,0)</f>
        <v>0.2</v>
      </c>
      <c r="M213" s="49"/>
      <c r="N213" s="83">
        <f>IF(D213&gt;21,VLOOKUP(D213,Barem!$R$1:$S$48,2,1),0)</f>
        <v>0</v>
      </c>
      <c r="O213" s="46">
        <f t="shared" si="13"/>
        <v>2.35</v>
      </c>
      <c r="P213" s="52">
        <v>43621</v>
      </c>
      <c r="Q213" s="18">
        <f t="shared" si="14"/>
        <v>1</v>
      </c>
      <c r="S213" s="76">
        <f t="shared" si="15"/>
        <v>0.21247739602169982</v>
      </c>
    </row>
    <row r="214" spans="1:19" x14ac:dyDescent="0.2">
      <c r="A214" s="23" t="s">
        <v>73</v>
      </c>
      <c r="B214" s="36" t="str">
        <f>VLOOKUP(A214,Participanti!A:B,2,0)</f>
        <v>M</v>
      </c>
      <c r="C214" s="24">
        <v>5</v>
      </c>
      <c r="D214" s="24">
        <v>10.18</v>
      </c>
      <c r="E214" s="25">
        <v>5.8680555555555548E-2</v>
      </c>
      <c r="F214" s="26">
        <f t="shared" si="12"/>
        <v>5.7642981881685217E-3</v>
      </c>
      <c r="G214" s="18">
        <f>IF(B214="F",VLOOKUP(D214,Barem!$B$2:$C$11,2,1),VLOOKUP(D214,Barem!$B$12:$C$21,2,1))</f>
        <v>2.5</v>
      </c>
      <c r="H214" s="18">
        <f>IF(G214=0,0,IF(B214="F",VLOOKUP(F214,Barem!$G$2:$H$11,2,1),VLOOKUP(F214,Barem!$G$12:$H$21,2,1)))</f>
        <v>0</v>
      </c>
      <c r="I214" s="24">
        <v>2</v>
      </c>
      <c r="J214" s="19">
        <f>VLOOKUP($C214, Barem!$L:$N,3,0)</f>
        <v>0.3</v>
      </c>
      <c r="K214" s="19">
        <f>VLOOKUP($C214, Barem!$L:$O,4,0)</f>
        <v>0.5</v>
      </c>
      <c r="L214" s="19">
        <f>VLOOKUP($C214, Barem!$L:$P,5,0)</f>
        <v>0.2</v>
      </c>
      <c r="M214" s="49"/>
      <c r="N214" s="83">
        <f>IF(D214&gt;21,VLOOKUP(D214,Barem!$R$1:$S$48,2,1),0)</f>
        <v>0</v>
      </c>
      <c r="O214" s="46">
        <f t="shared" si="13"/>
        <v>1.1499999999999999</v>
      </c>
      <c r="P214" s="52">
        <v>43625</v>
      </c>
      <c r="Q214" s="18">
        <f t="shared" si="14"/>
        <v>1</v>
      </c>
      <c r="S214" s="76">
        <f t="shared" si="15"/>
        <v>0.11296660117878192</v>
      </c>
    </row>
    <row r="215" spans="1:19" x14ac:dyDescent="0.2">
      <c r="A215" s="23" t="s">
        <v>74</v>
      </c>
      <c r="B215" s="36" t="str">
        <f>VLOOKUP(A215,Participanti!A:B,2,0)</f>
        <v>M</v>
      </c>
      <c r="C215" s="24">
        <v>5</v>
      </c>
      <c r="D215" s="24">
        <v>10.43</v>
      </c>
      <c r="E215" s="25">
        <v>4.7662037037037037E-2</v>
      </c>
      <c r="F215" s="26">
        <f t="shared" si="12"/>
        <v>4.5697063314512985E-3</v>
      </c>
      <c r="G215" s="18">
        <f>IF(B215="F",VLOOKUP(D215,Barem!$B$2:$C$11,2,1),VLOOKUP(D215,Barem!$B$12:$C$21,2,1))</f>
        <v>2.5</v>
      </c>
      <c r="H215" s="18">
        <f>IF(G215=0,0,IF(B215="F",VLOOKUP(F215,Barem!$G$2:$H$11,2,1),VLOOKUP(F215,Barem!$G$12:$H$21,2,1)))</f>
        <v>1</v>
      </c>
      <c r="I215" s="24">
        <v>3</v>
      </c>
      <c r="J215" s="19">
        <f>VLOOKUP($C215, Barem!$L:$N,3,0)</f>
        <v>0.3</v>
      </c>
      <c r="K215" s="19">
        <f>VLOOKUP($C215, Barem!$L:$O,4,0)</f>
        <v>0.5</v>
      </c>
      <c r="L215" s="19">
        <f>VLOOKUP($C215, Barem!$L:$P,5,0)</f>
        <v>0.2</v>
      </c>
      <c r="M215" s="49">
        <v>0.5</v>
      </c>
      <c r="N215" s="83">
        <f>IF(D215&gt;21,VLOOKUP(D215,Barem!$R$1:$S$48,2,1),0)</f>
        <v>0</v>
      </c>
      <c r="O215" s="46">
        <f t="shared" si="13"/>
        <v>2.35</v>
      </c>
      <c r="P215" s="52">
        <v>43625</v>
      </c>
      <c r="Q215" s="18">
        <f t="shared" si="14"/>
        <v>1</v>
      </c>
      <c r="S215" s="76">
        <f t="shared" si="15"/>
        <v>0.22531160115052734</v>
      </c>
    </row>
    <row r="216" spans="1:19" x14ac:dyDescent="0.2">
      <c r="A216" s="23" t="s">
        <v>75</v>
      </c>
      <c r="B216" s="36" t="str">
        <f>VLOOKUP(A216,Participanti!A:B,2,0)</f>
        <v>M</v>
      </c>
      <c r="C216" s="24">
        <v>5</v>
      </c>
      <c r="D216" s="24"/>
      <c r="E216" s="25"/>
      <c r="F216" s="26" t="e">
        <f t="shared" si="12"/>
        <v>#DIV/0!</v>
      </c>
      <c r="G216" s="18">
        <f>IF(B216="F",VLOOKUP(D216,Barem!$B$2:$C$11,2,1),VLOOKUP(D216,Barem!$B$12:$C$21,2,1))</f>
        <v>0</v>
      </c>
      <c r="H216" s="18">
        <f>IF(G216=0,0,IF(B216="F",VLOOKUP(F216,Barem!$G$2:$H$11,2,1),VLOOKUP(F216,Barem!$G$12:$H$21,2,1)))</f>
        <v>0</v>
      </c>
      <c r="I216" s="24"/>
      <c r="J216" s="19">
        <f>VLOOKUP($C216, Barem!$L:$N,3,0)</f>
        <v>0.3</v>
      </c>
      <c r="K216" s="19">
        <f>VLOOKUP($C216, Barem!$L:$O,4,0)</f>
        <v>0.5</v>
      </c>
      <c r="L216" s="19">
        <f>VLOOKUP($C216, Barem!$L:$P,5,0)</f>
        <v>0.2</v>
      </c>
      <c r="M216" s="49"/>
      <c r="N216" s="83">
        <f>IF(D216&gt;21,VLOOKUP(D216,Barem!$R$1:$S$48,2,1),0)</f>
        <v>0</v>
      </c>
      <c r="O216" s="46">
        <f t="shared" si="13"/>
        <v>0</v>
      </c>
      <c r="P216" s="52"/>
      <c r="Q216" s="18">
        <f t="shared" si="14"/>
        <v>1</v>
      </c>
      <c r="S216" s="76" t="e">
        <f t="shared" si="15"/>
        <v>#DIV/0!</v>
      </c>
    </row>
    <row r="217" spans="1:19" x14ac:dyDescent="0.2">
      <c r="A217" s="23" t="s">
        <v>77</v>
      </c>
      <c r="B217" s="36" t="str">
        <f>VLOOKUP(A217,Participanti!A:B,2,0)</f>
        <v>M</v>
      </c>
      <c r="C217" s="24">
        <v>5</v>
      </c>
      <c r="D217" s="24">
        <v>17.63</v>
      </c>
      <c r="E217" s="25">
        <v>6.2511574074074081E-2</v>
      </c>
      <c r="F217" s="26">
        <f t="shared" si="12"/>
        <v>3.5457500892838393E-3</v>
      </c>
      <c r="G217" s="18">
        <f>IF(B217="F",VLOOKUP(D217,Barem!$B$2:$C$11,2,1),VLOOKUP(D217,Barem!$B$12:$C$21,2,1))</f>
        <v>4</v>
      </c>
      <c r="H217" s="18">
        <f>IF(G217=0,0,IF(B217="F",VLOOKUP(F217,Barem!$G$2:$H$11,2,1),VLOOKUP(F217,Barem!$G$12:$H$21,2,1)))</f>
        <v>2.5</v>
      </c>
      <c r="I217" s="24">
        <v>3.5</v>
      </c>
      <c r="J217" s="19">
        <f>VLOOKUP($C217, Barem!$L:$N,3,0)</f>
        <v>0.3</v>
      </c>
      <c r="K217" s="19">
        <f>VLOOKUP($C217, Barem!$L:$O,4,0)</f>
        <v>0.5</v>
      </c>
      <c r="L217" s="19">
        <f>VLOOKUP($C217, Barem!$L:$P,5,0)</f>
        <v>0.2</v>
      </c>
      <c r="M217" s="49"/>
      <c r="N217" s="83">
        <f>IF(D217&gt;21,VLOOKUP(D217,Barem!$R$1:$S$48,2,1),0)</f>
        <v>0</v>
      </c>
      <c r="O217" s="46">
        <f t="shared" si="13"/>
        <v>3.1500000000000004</v>
      </c>
      <c r="P217" s="52">
        <v>43625</v>
      </c>
      <c r="Q217" s="18">
        <f t="shared" si="14"/>
        <v>1</v>
      </c>
      <c r="S217" s="76">
        <f t="shared" si="15"/>
        <v>0.17867271695972778</v>
      </c>
    </row>
    <row r="218" spans="1:19" x14ac:dyDescent="0.2">
      <c r="A218" s="23" t="s">
        <v>91</v>
      </c>
      <c r="B218" s="36" t="str">
        <f>VLOOKUP(A218,Participanti!A:B,2,0)</f>
        <v>M</v>
      </c>
      <c r="C218" s="24">
        <v>5</v>
      </c>
      <c r="D218" s="24">
        <v>13.03</v>
      </c>
      <c r="E218" s="25">
        <v>4.8865740740740737E-2</v>
      </c>
      <c r="F218" s="26">
        <f t="shared" si="12"/>
        <v>3.7502487137943776E-3</v>
      </c>
      <c r="G218" s="18">
        <f>IF(B218="F",VLOOKUP(D218,Barem!$B$2:$C$11,2,1),VLOOKUP(D218,Barem!$B$12:$C$21,2,1))</f>
        <v>3</v>
      </c>
      <c r="H218" s="18">
        <f>IF(G218=0,0,IF(B218="F",VLOOKUP(F218,Barem!$G$2:$H$11,2,1),VLOOKUP(F218,Barem!$G$12:$H$21,2,1)))</f>
        <v>2</v>
      </c>
      <c r="I218" s="24">
        <v>2.5</v>
      </c>
      <c r="J218" s="19">
        <f>VLOOKUP($C218, Barem!$L:$N,3,0)</f>
        <v>0.3</v>
      </c>
      <c r="K218" s="19">
        <f>VLOOKUP($C218, Barem!$L:$O,4,0)</f>
        <v>0.5</v>
      </c>
      <c r="L218" s="19">
        <f>VLOOKUP($C218, Barem!$L:$P,5,0)</f>
        <v>0.2</v>
      </c>
      <c r="M218" s="49"/>
      <c r="N218" s="83">
        <f>IF(D218&gt;21,VLOOKUP(D218,Barem!$R$1:$S$48,2,1),0)</f>
        <v>0</v>
      </c>
      <c r="O218" s="46">
        <f t="shared" si="13"/>
        <v>2.4</v>
      </c>
      <c r="P218" s="52">
        <v>43624</v>
      </c>
      <c r="Q218" s="18">
        <f t="shared" si="14"/>
        <v>1</v>
      </c>
      <c r="S218" s="76">
        <f t="shared" si="15"/>
        <v>0.1841903300076746</v>
      </c>
    </row>
    <row r="219" spans="1:19" x14ac:dyDescent="0.2">
      <c r="A219" s="23" t="s">
        <v>92</v>
      </c>
      <c r="B219" s="36" t="str">
        <f>VLOOKUP(A219,Participanti!A:B,2,0)</f>
        <v>M</v>
      </c>
      <c r="C219" s="24">
        <v>5</v>
      </c>
      <c r="D219" s="24">
        <v>49.46</v>
      </c>
      <c r="E219" s="25">
        <v>0.29315972222222225</v>
      </c>
      <c r="F219" s="26">
        <f t="shared" si="12"/>
        <v>5.9272082940198595E-3</v>
      </c>
      <c r="G219" s="18">
        <f>IF(B219="F",VLOOKUP(D219,Barem!$B$2:$C$11,2,1),VLOOKUP(D219,Barem!$B$12:$C$21,2,1))</f>
        <v>5</v>
      </c>
      <c r="H219" s="18">
        <f>IF(G219=0,0,IF(B219="F",VLOOKUP(F219,Barem!$G$2:$H$11,2,1),VLOOKUP(F219,Barem!$G$12:$H$21,2,1)))</f>
        <v>0</v>
      </c>
      <c r="I219" s="24">
        <v>4.5</v>
      </c>
      <c r="J219" s="19">
        <f>VLOOKUP($C219, Barem!$L:$N,3,0)</f>
        <v>0.3</v>
      </c>
      <c r="K219" s="19">
        <f>VLOOKUP($C219, Barem!$L:$O,4,0)</f>
        <v>0.5</v>
      </c>
      <c r="L219" s="19">
        <f>VLOOKUP($C219, Barem!$L:$P,5,0)</f>
        <v>0.2</v>
      </c>
      <c r="M219" s="49">
        <v>1.5</v>
      </c>
      <c r="N219" s="83">
        <f>IF(D219&gt;21,VLOOKUP(D219,Barem!$R$1:$S$48,2,1),0)</f>
        <v>0.5</v>
      </c>
      <c r="O219" s="46">
        <f t="shared" si="13"/>
        <v>4.4000000000000004</v>
      </c>
      <c r="P219" s="52">
        <v>43624</v>
      </c>
      <c r="Q219" s="18">
        <f t="shared" si="14"/>
        <v>1</v>
      </c>
      <c r="S219" s="76">
        <f t="shared" si="15"/>
        <v>8.8960776384957543E-2</v>
      </c>
    </row>
    <row r="220" spans="1:19" x14ac:dyDescent="0.2">
      <c r="A220" s="23" t="s">
        <v>231</v>
      </c>
      <c r="B220" s="36" t="str">
        <f>VLOOKUP(A220,Participanti!A:B,2,0)</f>
        <v>M</v>
      </c>
      <c r="C220" s="24">
        <v>5</v>
      </c>
      <c r="D220" s="24">
        <v>49.26</v>
      </c>
      <c r="E220" s="25">
        <v>0.33239583333333333</v>
      </c>
      <c r="F220" s="26">
        <f t="shared" si="12"/>
        <v>6.7477838679117609E-3</v>
      </c>
      <c r="G220" s="18">
        <f>IF(B220="F",VLOOKUP(D220,Barem!$B$2:$C$11,2,1),VLOOKUP(D220,Barem!$B$12:$C$21,2,1))</f>
        <v>5</v>
      </c>
      <c r="H220" s="18">
        <f>IF(G220=0,0,IF(B220="F",VLOOKUP(F220,Barem!$G$2:$H$11,2,1),VLOOKUP(F220,Barem!$G$12:$H$21,2,1)))</f>
        <v>0</v>
      </c>
      <c r="I220" s="24">
        <v>4.5</v>
      </c>
      <c r="J220" s="19">
        <f>VLOOKUP($C220, Barem!$L:$N,3,0)</f>
        <v>0.3</v>
      </c>
      <c r="K220" s="19">
        <f>VLOOKUP($C220, Barem!$L:$O,4,0)</f>
        <v>0.5</v>
      </c>
      <c r="L220" s="19">
        <f>VLOOKUP($C220, Barem!$L:$P,5,0)</f>
        <v>0.2</v>
      </c>
      <c r="M220" s="49">
        <v>1.5</v>
      </c>
      <c r="N220" s="83">
        <f>IF(D220&gt;21,VLOOKUP(D220,Barem!$R$1:$S$48,2,1),0)</f>
        <v>0.5</v>
      </c>
      <c r="O220" s="46">
        <f t="shared" si="13"/>
        <v>4.4000000000000004</v>
      </c>
      <c r="P220" s="52">
        <v>43624</v>
      </c>
      <c r="Q220" s="18">
        <f t="shared" si="14"/>
        <v>1</v>
      </c>
      <c r="S220" s="76">
        <f t="shared" si="15"/>
        <v>8.9321965083231841E-2</v>
      </c>
    </row>
    <row r="221" spans="1:19" x14ac:dyDescent="0.2">
      <c r="A221" s="23" t="s">
        <v>93</v>
      </c>
      <c r="B221" s="36" t="str">
        <f>VLOOKUP(A221,Participanti!A:B,2,0)</f>
        <v>F</v>
      </c>
      <c r="C221" s="24">
        <v>5</v>
      </c>
      <c r="D221" s="24">
        <v>1.9</v>
      </c>
      <c r="E221" s="25">
        <v>8.7847222222222233E-3</v>
      </c>
      <c r="F221" s="26">
        <f t="shared" si="12"/>
        <v>4.6235380116959072E-3</v>
      </c>
      <c r="G221" s="18">
        <f>IF(B221="F",VLOOKUP(D221,Barem!$B$2:$C$11,2,1),VLOOKUP(D221,Barem!$B$12:$C$21,2,1))</f>
        <v>0</v>
      </c>
      <c r="H221" s="18">
        <f>IF(G221=0,0,IF(B221="F",VLOOKUP(F221,Barem!$G$2:$H$11,2,1),VLOOKUP(F221,Barem!$G$12:$H$21,2,1)))</f>
        <v>0</v>
      </c>
      <c r="I221" s="24">
        <v>3.5</v>
      </c>
      <c r="J221" s="19">
        <f>VLOOKUP($C221, Barem!$L:$N,3,0)</f>
        <v>0.3</v>
      </c>
      <c r="K221" s="19">
        <f>VLOOKUP($C221, Barem!$L:$O,4,0)</f>
        <v>0.5</v>
      </c>
      <c r="L221" s="19">
        <f>VLOOKUP($C221, Barem!$L:$P,5,0)</f>
        <v>0.2</v>
      </c>
      <c r="M221" s="49"/>
      <c r="N221" s="83">
        <f>IF(D221&gt;21,VLOOKUP(D221,Barem!$R$1:$S$48,2,1),0)</f>
        <v>0</v>
      </c>
      <c r="O221" s="46">
        <f t="shared" si="13"/>
        <v>0.70000000000000007</v>
      </c>
      <c r="P221" s="52">
        <v>43625</v>
      </c>
      <c r="Q221" s="18">
        <f t="shared" si="14"/>
        <v>1</v>
      </c>
      <c r="S221" s="76">
        <f t="shared" si="15"/>
        <v>0.36842105263157898</v>
      </c>
    </row>
    <row r="222" spans="1:19" x14ac:dyDescent="0.2">
      <c r="A222" s="23" t="s">
        <v>97</v>
      </c>
      <c r="B222" s="36" t="str">
        <f>VLOOKUP(A222,Participanti!A:B,2,0)</f>
        <v>M</v>
      </c>
      <c r="C222" s="24">
        <v>5</v>
      </c>
      <c r="D222" s="24">
        <v>30.01</v>
      </c>
      <c r="E222" s="25">
        <v>0.11015046296296298</v>
      </c>
      <c r="F222" s="26">
        <f t="shared" si="12"/>
        <v>3.6704586125612454E-3</v>
      </c>
      <c r="G222" s="18">
        <f>IF(B222="F",VLOOKUP(D222,Barem!$B$2:$C$11,2,1),VLOOKUP(D222,Barem!$B$12:$C$21,2,1))</f>
        <v>5</v>
      </c>
      <c r="H222" s="18">
        <f>IF(G222=0,0,IF(B222="F",VLOOKUP(F222,Barem!$G$2:$H$11,2,1),VLOOKUP(F222,Barem!$G$12:$H$21,2,1)))</f>
        <v>2</v>
      </c>
      <c r="I222" s="24">
        <v>3.5</v>
      </c>
      <c r="J222" s="19">
        <f>VLOOKUP($C222, Barem!$L:$N,3,0)</f>
        <v>0.3</v>
      </c>
      <c r="K222" s="19">
        <f>VLOOKUP($C222, Barem!$L:$O,4,0)</f>
        <v>0.5</v>
      </c>
      <c r="L222" s="19">
        <f>VLOOKUP($C222, Barem!$L:$P,5,0)</f>
        <v>0.2</v>
      </c>
      <c r="M222" s="49"/>
      <c r="N222" s="83">
        <f>IF(D222&gt;21,VLOOKUP(D222,Barem!$R$1:$S$48,2,1),0)</f>
        <v>0.1</v>
      </c>
      <c r="O222" s="46">
        <f t="shared" si="13"/>
        <v>3.3000000000000003</v>
      </c>
      <c r="P222" s="52">
        <v>43623</v>
      </c>
      <c r="Q222" s="18">
        <f t="shared" si="14"/>
        <v>1</v>
      </c>
      <c r="S222" s="76">
        <f t="shared" si="15"/>
        <v>0.10996334555148284</v>
      </c>
    </row>
    <row r="223" spans="1:19" x14ac:dyDescent="0.2">
      <c r="A223" s="23" t="s">
        <v>53</v>
      </c>
      <c r="B223" s="36" t="str">
        <f>VLOOKUP(A223,Participanti!A:B,2,0)</f>
        <v>F</v>
      </c>
      <c r="C223" s="24">
        <v>5</v>
      </c>
      <c r="D223" s="24">
        <v>12.02</v>
      </c>
      <c r="E223" s="25">
        <v>4.4722222222222219E-2</v>
      </c>
      <c r="F223" s="26">
        <f t="shared" si="12"/>
        <v>3.7206507672397854E-3</v>
      </c>
      <c r="G223" s="18">
        <f>IF(B223="F",VLOOKUP(D223,Barem!$B$2:$C$11,2,1),VLOOKUP(D223,Barem!$B$12:$C$21,2,1))</f>
        <v>3</v>
      </c>
      <c r="H223" s="18">
        <f>IF(G223=0,0,IF(B223="F",VLOOKUP(F223,Barem!$G$2:$H$11,2,1),VLOOKUP(F223,Barem!$G$12:$H$21,2,1)))</f>
        <v>3</v>
      </c>
      <c r="I223" s="24">
        <v>3</v>
      </c>
      <c r="J223" s="19">
        <f>VLOOKUP($C223, Barem!$L:$N,3,0)</f>
        <v>0.3</v>
      </c>
      <c r="K223" s="19">
        <f>VLOOKUP($C223, Barem!$L:$O,4,0)</f>
        <v>0.5</v>
      </c>
      <c r="L223" s="19">
        <f>VLOOKUP($C223, Barem!$L:$P,5,0)</f>
        <v>0.2</v>
      </c>
      <c r="M223" s="49"/>
      <c r="N223" s="83">
        <f>IF(D223&gt;21,VLOOKUP(D223,Barem!$R$1:$S$48,2,1),0)</f>
        <v>0</v>
      </c>
      <c r="O223" s="46">
        <f t="shared" si="13"/>
        <v>3</v>
      </c>
      <c r="P223" s="52">
        <v>43623</v>
      </c>
      <c r="Q223" s="18">
        <f t="shared" si="14"/>
        <v>1</v>
      </c>
      <c r="S223" s="76">
        <f t="shared" si="15"/>
        <v>0.24958402662229617</v>
      </c>
    </row>
    <row r="224" spans="1:19" x14ac:dyDescent="0.2">
      <c r="A224" s="23" t="s">
        <v>76</v>
      </c>
      <c r="B224" s="36" t="str">
        <f>VLOOKUP(A224,Participanti!A:B,2,0)</f>
        <v>F</v>
      </c>
      <c r="C224" s="24">
        <v>5</v>
      </c>
      <c r="D224" s="24">
        <v>10.91</v>
      </c>
      <c r="E224" s="25">
        <v>4.0706018518518523E-2</v>
      </c>
      <c r="F224" s="26">
        <f t="shared" si="12"/>
        <v>3.7310741080218627E-3</v>
      </c>
      <c r="G224" s="18">
        <f>IF(B224="F",VLOOKUP(D224,Barem!$B$2:$C$11,2,1),VLOOKUP(D224,Barem!$B$12:$C$21,2,1))</f>
        <v>2.5</v>
      </c>
      <c r="H224" s="18">
        <f>IF(G224=0,0,IF(B224="F",VLOOKUP(F224,Barem!$G$2:$H$11,2,1),VLOOKUP(F224,Barem!$G$12:$H$21,2,1)))</f>
        <v>3</v>
      </c>
      <c r="I224" s="24">
        <v>1.5</v>
      </c>
      <c r="J224" s="19">
        <f>VLOOKUP($C224, Barem!$L:$N,3,0)</f>
        <v>0.3</v>
      </c>
      <c r="K224" s="19">
        <f>VLOOKUP($C224, Barem!$L:$O,4,0)</f>
        <v>0.5</v>
      </c>
      <c r="L224" s="19">
        <f>VLOOKUP($C224, Barem!$L:$P,5,0)</f>
        <v>0.2</v>
      </c>
      <c r="M224" s="49"/>
      <c r="N224" s="83">
        <f>IF(D224&gt;21,VLOOKUP(D224,Barem!$R$1:$S$48,2,1),0)</f>
        <v>0</v>
      </c>
      <c r="O224" s="46">
        <f t="shared" si="13"/>
        <v>2.5499999999999998</v>
      </c>
      <c r="P224" s="52">
        <v>43622</v>
      </c>
      <c r="Q224" s="18">
        <f t="shared" si="14"/>
        <v>1</v>
      </c>
      <c r="S224" s="76">
        <f t="shared" si="15"/>
        <v>0.23373052245646195</v>
      </c>
    </row>
    <row r="225" spans="1:19" x14ac:dyDescent="0.2">
      <c r="A225" s="23" t="s">
        <v>138</v>
      </c>
      <c r="B225" s="36" t="str">
        <f>VLOOKUP(A225,Participanti!A:B,2,0)</f>
        <v>M</v>
      </c>
      <c r="C225" s="24">
        <v>5</v>
      </c>
      <c r="D225" s="24">
        <v>10.02</v>
      </c>
      <c r="E225" s="25">
        <v>3.2835648148148149E-2</v>
      </c>
      <c r="F225" s="26">
        <f t="shared" si="12"/>
        <v>3.2770107932283583E-3</v>
      </c>
      <c r="G225" s="18">
        <f>IF(B225="F",VLOOKUP(D225,Barem!$B$2:$C$11,2,1),VLOOKUP(D225,Barem!$B$12:$C$21,2,1))</f>
        <v>2.5</v>
      </c>
      <c r="H225" s="18">
        <f>IF(G225=0,0,IF(B225="F",VLOOKUP(F225,Barem!$G$2:$H$11,2,1),VLOOKUP(F225,Barem!$G$12:$H$21,2,1)))</f>
        <v>3.5</v>
      </c>
      <c r="I225" s="24">
        <v>4</v>
      </c>
      <c r="J225" s="19">
        <f>VLOOKUP($C225, Barem!$L:$N,3,0)</f>
        <v>0.3</v>
      </c>
      <c r="K225" s="19">
        <f>VLOOKUP($C225, Barem!$L:$O,4,0)</f>
        <v>0.5</v>
      </c>
      <c r="L225" s="19">
        <f>VLOOKUP($C225, Barem!$L:$P,5,0)</f>
        <v>0.2</v>
      </c>
      <c r="M225" s="49"/>
      <c r="N225" s="83">
        <f>IF(D225&gt;21,VLOOKUP(D225,Barem!$R$1:$S$48,2,1),0)</f>
        <v>0</v>
      </c>
      <c r="O225" s="46">
        <f t="shared" si="13"/>
        <v>3.3</v>
      </c>
      <c r="P225" s="52">
        <v>43620</v>
      </c>
      <c r="Q225" s="18">
        <f t="shared" si="14"/>
        <v>1</v>
      </c>
      <c r="S225" s="76">
        <f t="shared" si="15"/>
        <v>0.32934131736526945</v>
      </c>
    </row>
    <row r="226" spans="1:19" x14ac:dyDescent="0.2">
      <c r="A226" s="23" t="s">
        <v>189</v>
      </c>
      <c r="B226" s="36" t="str">
        <f>VLOOKUP(A226,Participanti!A:B,2,0)</f>
        <v>M</v>
      </c>
      <c r="C226" s="24">
        <v>5</v>
      </c>
      <c r="D226" s="24">
        <v>11.5</v>
      </c>
      <c r="E226" s="25">
        <v>3.3680555555555554E-2</v>
      </c>
      <c r="F226" s="26">
        <f t="shared" si="12"/>
        <v>2.9287439613526569E-3</v>
      </c>
      <c r="G226" s="18">
        <f>IF(B226="F",VLOOKUP(D226,Barem!$B$2:$C$11,2,1),VLOOKUP(D226,Barem!$B$12:$C$21,2,1))</f>
        <v>2.5</v>
      </c>
      <c r="H226" s="18">
        <f>IF(G226=0,0,IF(B226="F",VLOOKUP(F226,Barem!$G$2:$H$11,2,1),VLOOKUP(F226,Barem!$G$12:$H$21,2,1)))</f>
        <v>4.5</v>
      </c>
      <c r="I226" s="24">
        <v>3</v>
      </c>
      <c r="J226" s="19">
        <f>VLOOKUP($C226, Barem!$L:$N,3,0)</f>
        <v>0.3</v>
      </c>
      <c r="K226" s="19">
        <f>VLOOKUP($C226, Barem!$L:$O,4,0)</f>
        <v>0.5</v>
      </c>
      <c r="L226" s="19">
        <f>VLOOKUP($C226, Barem!$L:$P,5,0)</f>
        <v>0.2</v>
      </c>
      <c r="M226" s="49"/>
      <c r="N226" s="83">
        <f>IF(D226&gt;21,VLOOKUP(D226,Barem!$R$1:$S$48,2,1),0)</f>
        <v>0</v>
      </c>
      <c r="O226" s="46">
        <f t="shared" si="13"/>
        <v>3.6</v>
      </c>
      <c r="P226" s="52">
        <v>43624</v>
      </c>
      <c r="Q226" s="18">
        <f t="shared" si="14"/>
        <v>1</v>
      </c>
      <c r="S226" s="76">
        <f t="shared" si="15"/>
        <v>0.31304347826086959</v>
      </c>
    </row>
    <row r="227" spans="1:19" x14ac:dyDescent="0.2">
      <c r="A227" s="23" t="s">
        <v>191</v>
      </c>
      <c r="B227" s="36" t="str">
        <f>VLOOKUP(A227,Participanti!A:B,2,0)</f>
        <v>M</v>
      </c>
      <c r="C227" s="24">
        <v>5</v>
      </c>
      <c r="D227" s="24">
        <v>30.06</v>
      </c>
      <c r="E227" s="25">
        <v>0.11796296296296298</v>
      </c>
      <c r="F227" s="26">
        <f t="shared" si="12"/>
        <v>3.9242502649022952E-3</v>
      </c>
      <c r="G227" s="18">
        <f>IF(B227="F",VLOOKUP(D227,Barem!$B$2:$C$11,2,1),VLOOKUP(D227,Barem!$B$12:$C$21,2,1))</f>
        <v>5</v>
      </c>
      <c r="H227" s="18">
        <f>IF(G227=0,0,IF(B227="F",VLOOKUP(F227,Barem!$G$2:$H$11,2,1),VLOOKUP(F227,Barem!$G$12:$H$21,2,1)))</f>
        <v>1.5</v>
      </c>
      <c r="I227" s="24">
        <v>3.5</v>
      </c>
      <c r="J227" s="19">
        <f>VLOOKUP($C227, Barem!$L:$N,3,0)</f>
        <v>0.3</v>
      </c>
      <c r="K227" s="19">
        <f>VLOOKUP($C227, Barem!$L:$O,4,0)</f>
        <v>0.5</v>
      </c>
      <c r="L227" s="19">
        <f>VLOOKUP($C227, Barem!$L:$P,5,0)</f>
        <v>0.2</v>
      </c>
      <c r="M227" s="49"/>
      <c r="N227" s="83">
        <f>IF(D227&gt;21,VLOOKUP(D227,Barem!$R$1:$S$48,2,1),0)</f>
        <v>0.1</v>
      </c>
      <c r="O227" s="46">
        <f t="shared" si="13"/>
        <v>3.0500000000000003</v>
      </c>
      <c r="P227" s="52">
        <v>43625</v>
      </c>
      <c r="Q227" s="18">
        <f t="shared" si="14"/>
        <v>1</v>
      </c>
      <c r="S227" s="76">
        <f t="shared" si="15"/>
        <v>0.1014637391882901</v>
      </c>
    </row>
    <row r="228" spans="1:19" x14ac:dyDescent="0.2">
      <c r="A228" s="23" t="s">
        <v>193</v>
      </c>
      <c r="B228" s="36" t="str">
        <f>VLOOKUP(A228,Participanti!A:B,2,0)</f>
        <v>M</v>
      </c>
      <c r="C228" s="24">
        <v>5</v>
      </c>
      <c r="D228" s="24">
        <v>49.9</v>
      </c>
      <c r="E228" s="25">
        <v>0.24097222222222223</v>
      </c>
      <c r="F228" s="26">
        <f t="shared" si="12"/>
        <v>4.8291026497439323E-3</v>
      </c>
      <c r="G228" s="18">
        <f>IF(B228="F",VLOOKUP(D228,Barem!$B$2:$C$11,2,1),VLOOKUP(D228,Barem!$B$12:$C$21,2,1))</f>
        <v>5</v>
      </c>
      <c r="H228" s="18">
        <f>IF(G228=0,0,IF(B228="F",VLOOKUP(F228,Barem!$G$2:$H$11,2,1),VLOOKUP(F228,Barem!$G$12:$H$21,2,1)))</f>
        <v>1</v>
      </c>
      <c r="I228" s="24">
        <v>4.5</v>
      </c>
      <c r="J228" s="19">
        <f>VLOOKUP($C228, Barem!$L:$N,3,0)</f>
        <v>0.3</v>
      </c>
      <c r="K228" s="19">
        <f>VLOOKUP($C228, Barem!$L:$O,4,0)</f>
        <v>0.5</v>
      </c>
      <c r="L228" s="19">
        <f>VLOOKUP($C228, Barem!$L:$P,5,0)</f>
        <v>0.2</v>
      </c>
      <c r="M228" s="49">
        <v>1.5</v>
      </c>
      <c r="N228" s="83">
        <f>IF(D228&gt;21,VLOOKUP(D228,Barem!$R$1:$S$48,2,1),0)</f>
        <v>0.5</v>
      </c>
      <c r="O228" s="46">
        <f t="shared" si="13"/>
        <v>4.9000000000000004</v>
      </c>
      <c r="P228" s="52">
        <v>43624</v>
      </c>
      <c r="Q228" s="18">
        <f t="shared" si="14"/>
        <v>1</v>
      </c>
      <c r="S228" s="76">
        <f t="shared" si="15"/>
        <v>9.8196392785571157E-2</v>
      </c>
    </row>
    <row r="229" spans="1:19" x14ac:dyDescent="0.2">
      <c r="A229" s="23" t="s">
        <v>194</v>
      </c>
      <c r="B229" s="36" t="str">
        <f>VLOOKUP(A229,Participanti!A:B,2,0)</f>
        <v>F</v>
      </c>
      <c r="C229" s="24">
        <v>5</v>
      </c>
      <c r="D229" s="24">
        <v>5.33</v>
      </c>
      <c r="E229" s="25">
        <v>1.6180555555555556E-2</v>
      </c>
      <c r="F229" s="26">
        <f t="shared" si="12"/>
        <v>3.0357515113612673E-3</v>
      </c>
      <c r="G229" s="18">
        <f>IF(B229="F",VLOOKUP(D229,Barem!$B$2:$C$11,2,1),VLOOKUP(D229,Barem!$B$12:$C$21,2,1))</f>
        <v>1.5</v>
      </c>
      <c r="H229" s="18">
        <f>IF(G229=0,0,IF(B229="F",VLOOKUP(F229,Barem!$G$2:$H$11,2,1),VLOOKUP(F229,Barem!$G$12:$H$21,2,1)))</f>
        <v>5</v>
      </c>
      <c r="I229" s="24">
        <v>3.5</v>
      </c>
      <c r="J229" s="19">
        <f>VLOOKUP($C229, Barem!$L:$N,3,0)</f>
        <v>0.3</v>
      </c>
      <c r="K229" s="19">
        <f>VLOOKUP($C229, Barem!$L:$O,4,0)</f>
        <v>0.5</v>
      </c>
      <c r="L229" s="19">
        <f>VLOOKUP($C229, Barem!$L:$P,5,0)</f>
        <v>0.2</v>
      </c>
      <c r="M229" s="49"/>
      <c r="N229" s="83">
        <f>IF(D229&gt;21,VLOOKUP(D229,Barem!$R$1:$S$48,2,1),0)</f>
        <v>0</v>
      </c>
      <c r="O229" s="46">
        <f t="shared" si="13"/>
        <v>3.6500000000000004</v>
      </c>
      <c r="P229" s="52">
        <v>43625</v>
      </c>
      <c r="Q229" s="18">
        <f t="shared" si="14"/>
        <v>1</v>
      </c>
      <c r="S229" s="76">
        <f t="shared" si="15"/>
        <v>0.68480300187617271</v>
      </c>
    </row>
    <row r="230" spans="1:19" x14ac:dyDescent="0.2">
      <c r="A230" s="23" t="s">
        <v>195</v>
      </c>
      <c r="B230" s="36" t="str">
        <f>VLOOKUP(A230,Participanti!A:B,2,0)</f>
        <v>M</v>
      </c>
      <c r="C230" s="24">
        <v>5</v>
      </c>
      <c r="D230" s="24">
        <v>22.63</v>
      </c>
      <c r="E230" s="25">
        <v>6.8391203703703704E-2</v>
      </c>
      <c r="F230" s="26">
        <f t="shared" si="12"/>
        <v>3.0221477553558861E-3</v>
      </c>
      <c r="G230" s="18">
        <f>IF(B230="F",VLOOKUP(D230,Barem!$B$2:$C$11,2,1),VLOOKUP(D230,Barem!$B$12:$C$21,2,1))</f>
        <v>5</v>
      </c>
      <c r="H230" s="18">
        <f>IF(G230=0,0,IF(B230="F",VLOOKUP(F230,Barem!$G$2:$H$11,2,1),VLOOKUP(F230,Barem!$G$12:$H$21,2,1)))</f>
        <v>4</v>
      </c>
      <c r="I230" s="24">
        <v>3.5</v>
      </c>
      <c r="J230" s="19">
        <f>VLOOKUP($C230, Barem!$L:$N,3,0)</f>
        <v>0.3</v>
      </c>
      <c r="K230" s="19">
        <f>VLOOKUP($C230, Barem!$L:$O,4,0)</f>
        <v>0.5</v>
      </c>
      <c r="L230" s="19">
        <f>VLOOKUP($C230, Barem!$L:$P,5,0)</f>
        <v>0.2</v>
      </c>
      <c r="M230" s="49"/>
      <c r="N230" s="83">
        <f>IF(D230&gt;21,VLOOKUP(D230,Barem!$R$1:$S$48,2,1),0)</f>
        <v>0</v>
      </c>
      <c r="O230" s="46">
        <f t="shared" si="13"/>
        <v>4.2</v>
      </c>
      <c r="P230" s="52">
        <v>43625</v>
      </c>
      <c r="Q230" s="18">
        <f t="shared" si="14"/>
        <v>1</v>
      </c>
      <c r="S230" s="76">
        <f t="shared" si="15"/>
        <v>0.18559434379142734</v>
      </c>
    </row>
    <row r="231" spans="1:19" x14ac:dyDescent="0.2">
      <c r="A231" s="23" t="s">
        <v>196</v>
      </c>
      <c r="B231" s="36" t="str">
        <f>VLOOKUP(A231,Participanti!A:B,2,0)</f>
        <v>M</v>
      </c>
      <c r="C231" s="24">
        <v>5</v>
      </c>
      <c r="D231" s="24"/>
      <c r="E231" s="25"/>
      <c r="F231" s="26" t="e">
        <f t="shared" si="12"/>
        <v>#DIV/0!</v>
      </c>
      <c r="G231" s="18">
        <f>IF(B231="F",VLOOKUP(D231,Barem!$B$2:$C$11,2,1),VLOOKUP(D231,Barem!$B$12:$C$21,2,1))</f>
        <v>0</v>
      </c>
      <c r="H231" s="18">
        <f>IF(G231=0,0,IF(B231="F",VLOOKUP(F231,Barem!$G$2:$H$11,2,1),VLOOKUP(F231,Barem!$G$12:$H$21,2,1)))</f>
        <v>0</v>
      </c>
      <c r="I231" s="24"/>
      <c r="J231" s="19">
        <f>VLOOKUP($C231, Barem!$L:$N,3,0)</f>
        <v>0.3</v>
      </c>
      <c r="K231" s="19">
        <f>VLOOKUP($C231, Barem!$L:$O,4,0)</f>
        <v>0.5</v>
      </c>
      <c r="L231" s="19">
        <f>VLOOKUP($C231, Barem!$L:$P,5,0)</f>
        <v>0.2</v>
      </c>
      <c r="M231" s="49"/>
      <c r="N231" s="83">
        <f>IF(D231&gt;21,VLOOKUP(D231,Barem!$R$1:$S$48,2,1),0)</f>
        <v>0</v>
      </c>
      <c r="O231" s="46">
        <f t="shared" si="13"/>
        <v>0</v>
      </c>
      <c r="P231" s="52"/>
      <c r="Q231" s="18">
        <f t="shared" si="14"/>
        <v>1</v>
      </c>
      <c r="S231" s="76" t="e">
        <f t="shared" si="15"/>
        <v>#DIV/0!</v>
      </c>
    </row>
    <row r="232" spans="1:19" x14ac:dyDescent="0.2">
      <c r="A232" s="23" t="s">
        <v>198</v>
      </c>
      <c r="B232" s="36" t="str">
        <f>VLOOKUP(A232,Participanti!A:B,2,0)</f>
        <v>M</v>
      </c>
      <c r="C232" s="24">
        <v>5</v>
      </c>
      <c r="D232" s="24"/>
      <c r="E232" s="25"/>
      <c r="F232" s="26" t="e">
        <f t="shared" si="12"/>
        <v>#DIV/0!</v>
      </c>
      <c r="G232" s="18">
        <f>IF(B232="F",VLOOKUP(D232,Barem!$B$2:$C$11,2,1),VLOOKUP(D232,Barem!$B$12:$C$21,2,1))</f>
        <v>0</v>
      </c>
      <c r="H232" s="18">
        <f>IF(G232=0,0,IF(B232="F",VLOOKUP(F232,Barem!$G$2:$H$11,2,1),VLOOKUP(F232,Barem!$G$12:$H$21,2,1)))</f>
        <v>0</v>
      </c>
      <c r="I232" s="24"/>
      <c r="J232" s="19">
        <f>VLOOKUP($C232, Barem!$L:$N,3,0)</f>
        <v>0.3</v>
      </c>
      <c r="K232" s="19">
        <f>VLOOKUP($C232, Barem!$L:$O,4,0)</f>
        <v>0.5</v>
      </c>
      <c r="L232" s="19">
        <f>VLOOKUP($C232, Barem!$L:$P,5,0)</f>
        <v>0.2</v>
      </c>
      <c r="M232" s="49"/>
      <c r="N232" s="83">
        <f>IF(D232&gt;21,VLOOKUP(D232,Barem!$R$1:$S$48,2,1),0)</f>
        <v>0</v>
      </c>
      <c r="O232" s="46">
        <f t="shared" si="13"/>
        <v>0</v>
      </c>
      <c r="P232" s="52"/>
      <c r="Q232" s="18">
        <f t="shared" si="14"/>
        <v>1</v>
      </c>
      <c r="S232" s="76" t="e">
        <f t="shared" si="15"/>
        <v>#DIV/0!</v>
      </c>
    </row>
    <row r="233" spans="1:19" x14ac:dyDescent="0.2">
      <c r="A233" s="23" t="s">
        <v>200</v>
      </c>
      <c r="B233" s="36" t="str">
        <f>VLOOKUP(A233,Participanti!A:B,2,0)</f>
        <v>M</v>
      </c>
      <c r="C233" s="24">
        <v>5</v>
      </c>
      <c r="D233" s="24">
        <v>7.03</v>
      </c>
      <c r="E233" s="25">
        <v>2.5150462962962961E-2</v>
      </c>
      <c r="F233" s="26">
        <f t="shared" si="12"/>
        <v>3.5775907486433798E-3</v>
      </c>
      <c r="G233" s="18">
        <f>IF(B233="F",VLOOKUP(D233,Barem!$B$2:$C$11,2,1),VLOOKUP(D233,Barem!$B$12:$C$21,2,1))</f>
        <v>2</v>
      </c>
      <c r="H233" s="18">
        <f>IF(G233=0,0,IF(B233="F",VLOOKUP(F233,Barem!$G$2:$H$11,2,1),VLOOKUP(F233,Barem!$G$12:$H$21,2,1)))</f>
        <v>2.5</v>
      </c>
      <c r="I233" s="24">
        <v>1.5</v>
      </c>
      <c r="J233" s="19">
        <f>VLOOKUP($C233, Barem!$L:$N,3,0)</f>
        <v>0.3</v>
      </c>
      <c r="K233" s="19">
        <f>VLOOKUP($C233, Barem!$L:$O,4,0)</f>
        <v>0.5</v>
      </c>
      <c r="L233" s="19">
        <f>VLOOKUP($C233, Barem!$L:$P,5,0)</f>
        <v>0.2</v>
      </c>
      <c r="M233" s="49"/>
      <c r="N233" s="83">
        <f>IF(D233&gt;21,VLOOKUP(D233,Barem!$R$1:$S$48,2,1),0)</f>
        <v>0</v>
      </c>
      <c r="O233" s="46">
        <f t="shared" si="13"/>
        <v>2.1500000000000004</v>
      </c>
      <c r="P233" s="52">
        <v>43622</v>
      </c>
      <c r="Q233" s="18">
        <f t="shared" si="14"/>
        <v>1</v>
      </c>
      <c r="S233" s="76">
        <f t="shared" si="15"/>
        <v>0.30583214793741115</v>
      </c>
    </row>
    <row r="234" spans="1:19" x14ac:dyDescent="0.2">
      <c r="A234" s="23" t="s">
        <v>203</v>
      </c>
      <c r="B234" s="36" t="str">
        <f>VLOOKUP(A234,Participanti!A:B,2,0)</f>
        <v>M</v>
      </c>
      <c r="C234" s="24">
        <v>5</v>
      </c>
      <c r="D234" s="24">
        <v>10.45</v>
      </c>
      <c r="E234" s="25">
        <v>4.4837962962962961E-2</v>
      </c>
      <c r="F234" s="26">
        <f t="shared" si="12"/>
        <v>4.2907141591352121E-3</v>
      </c>
      <c r="G234" s="18">
        <f>IF(B234="F",VLOOKUP(D234,Barem!$B$2:$C$11,2,1),VLOOKUP(D234,Barem!$B$12:$C$21,2,1))</f>
        <v>2.5</v>
      </c>
      <c r="H234" s="18">
        <f>IF(G234=0,0,IF(B234="F",VLOOKUP(F234,Barem!$G$2:$H$11,2,1),VLOOKUP(F234,Barem!$G$12:$H$21,2,1)))</f>
        <v>1</v>
      </c>
      <c r="I234" s="24">
        <v>2.5</v>
      </c>
      <c r="J234" s="19">
        <f>VLOOKUP($C234, Barem!$L:$N,3,0)</f>
        <v>0.3</v>
      </c>
      <c r="K234" s="19">
        <f>VLOOKUP($C234, Barem!$L:$O,4,0)</f>
        <v>0.5</v>
      </c>
      <c r="L234" s="19">
        <f>VLOOKUP($C234, Barem!$L:$P,5,0)</f>
        <v>0.2</v>
      </c>
      <c r="M234" s="49"/>
      <c r="N234" s="83">
        <f>IF(D234&gt;21,VLOOKUP(D234,Barem!$R$1:$S$48,2,1),0)</f>
        <v>0</v>
      </c>
      <c r="O234" s="46">
        <f t="shared" si="13"/>
        <v>1.75</v>
      </c>
      <c r="P234" s="52">
        <v>43619</v>
      </c>
      <c r="Q234" s="18">
        <f t="shared" si="14"/>
        <v>1</v>
      </c>
      <c r="S234" s="76">
        <f t="shared" si="15"/>
        <v>0.1674641148325359</v>
      </c>
    </row>
    <row r="235" spans="1:19" x14ac:dyDescent="0.2">
      <c r="A235" s="23" t="s">
        <v>205</v>
      </c>
      <c r="B235" s="36" t="str">
        <f>VLOOKUP(A235,Participanti!A:B,2,0)</f>
        <v>F</v>
      </c>
      <c r="C235" s="24">
        <v>5</v>
      </c>
      <c r="D235" s="24"/>
      <c r="E235" s="25"/>
      <c r="F235" s="26" t="e">
        <f t="shared" si="12"/>
        <v>#DIV/0!</v>
      </c>
      <c r="G235" s="18">
        <f>IF(B235="F",VLOOKUP(D235,Barem!$B$2:$C$11,2,1),VLOOKUP(D235,Barem!$B$12:$C$21,2,1))</f>
        <v>0</v>
      </c>
      <c r="H235" s="18">
        <f>IF(G235=0,0,IF(B235="F",VLOOKUP(F235,Barem!$G$2:$H$11,2,1),VLOOKUP(F235,Barem!$G$12:$H$21,2,1)))</f>
        <v>0</v>
      </c>
      <c r="I235" s="24"/>
      <c r="J235" s="19">
        <f>VLOOKUP($C235, Barem!$L:$N,3,0)</f>
        <v>0.3</v>
      </c>
      <c r="K235" s="19">
        <f>VLOOKUP($C235, Barem!$L:$O,4,0)</f>
        <v>0.5</v>
      </c>
      <c r="L235" s="19">
        <f>VLOOKUP($C235, Barem!$L:$P,5,0)</f>
        <v>0.2</v>
      </c>
      <c r="M235" s="49"/>
      <c r="N235" s="83">
        <f>IF(D235&gt;21,VLOOKUP(D235,Barem!$R$1:$S$48,2,1),0)</f>
        <v>0</v>
      </c>
      <c r="O235" s="46">
        <f t="shared" si="13"/>
        <v>0</v>
      </c>
      <c r="P235" s="52"/>
      <c r="Q235" s="18">
        <f t="shared" si="14"/>
        <v>1</v>
      </c>
      <c r="S235" s="76" t="e">
        <f t="shared" si="15"/>
        <v>#DIV/0!</v>
      </c>
    </row>
    <row r="236" spans="1:19" x14ac:dyDescent="0.2">
      <c r="A236" s="23" t="s">
        <v>207</v>
      </c>
      <c r="B236" s="36" t="str">
        <f>VLOOKUP(A236,Participanti!A:B,2,0)</f>
        <v>F</v>
      </c>
      <c r="C236" s="24">
        <v>5</v>
      </c>
      <c r="D236" s="24">
        <v>9.43</v>
      </c>
      <c r="E236" s="25">
        <v>3.8009259259259263E-2</v>
      </c>
      <c r="F236" s="26">
        <f t="shared" si="12"/>
        <v>4.0306743647146618E-3</v>
      </c>
      <c r="G236" s="18">
        <f>IF(B236="F",VLOOKUP(D236,Barem!$B$2:$C$11,2,1),VLOOKUP(D236,Barem!$B$12:$C$21,2,1))</f>
        <v>2.5</v>
      </c>
      <c r="H236" s="18">
        <f>IF(G236=0,0,IF(B236="F",VLOOKUP(F236,Barem!$G$2:$H$11,2,1),VLOOKUP(F236,Barem!$G$12:$H$21,2,1)))</f>
        <v>2</v>
      </c>
      <c r="I236" s="24">
        <v>2.5</v>
      </c>
      <c r="J236" s="19">
        <f>VLOOKUP($C236, Barem!$L:$N,3,0)</f>
        <v>0.3</v>
      </c>
      <c r="K236" s="19">
        <f>VLOOKUP($C236, Barem!$L:$O,4,0)</f>
        <v>0.5</v>
      </c>
      <c r="L236" s="19">
        <f>VLOOKUP($C236, Barem!$L:$P,5,0)</f>
        <v>0.2</v>
      </c>
      <c r="M236" s="49"/>
      <c r="N236" s="83">
        <f>IF(D236&gt;21,VLOOKUP(D236,Barem!$R$1:$S$48,2,1),0)</f>
        <v>0</v>
      </c>
      <c r="O236" s="46">
        <f t="shared" si="13"/>
        <v>2.25</v>
      </c>
      <c r="P236" s="52">
        <v>43621</v>
      </c>
      <c r="Q236" s="18">
        <f t="shared" si="14"/>
        <v>1</v>
      </c>
      <c r="S236" s="76">
        <f t="shared" si="15"/>
        <v>0.23860021208907742</v>
      </c>
    </row>
    <row r="237" spans="1:19" x14ac:dyDescent="0.2">
      <c r="A237" s="23" t="s">
        <v>2</v>
      </c>
      <c r="B237" s="36" t="str">
        <f>VLOOKUP(A237,Participanti!A:B,2,0)</f>
        <v>M</v>
      </c>
      <c r="C237" s="24">
        <v>5</v>
      </c>
      <c r="D237" s="24">
        <v>21.23</v>
      </c>
      <c r="E237" s="25">
        <v>6.4039351851851847E-2</v>
      </c>
      <c r="F237" s="26">
        <f t="shared" si="12"/>
        <v>3.0164555747457301E-3</v>
      </c>
      <c r="G237" s="18">
        <f>IF(B237="F",VLOOKUP(D237,Barem!$B$2:$C$11,2,1),VLOOKUP(D237,Barem!$B$12:$C$21,2,1))</f>
        <v>5</v>
      </c>
      <c r="H237" s="18">
        <f>IF(G237=0,0,IF(B237="F",VLOOKUP(F237,Barem!$G$2:$H$11,2,1),VLOOKUP(F237,Barem!$G$12:$H$21,2,1)))</f>
        <v>4</v>
      </c>
      <c r="I237" s="24">
        <v>3.5</v>
      </c>
      <c r="J237" s="19">
        <f>VLOOKUP($C237, Barem!$L:$N,3,0)</f>
        <v>0.3</v>
      </c>
      <c r="K237" s="19">
        <f>VLOOKUP($C237, Barem!$L:$O,4,0)</f>
        <v>0.5</v>
      </c>
      <c r="L237" s="19">
        <f>VLOOKUP($C237, Barem!$L:$P,5,0)</f>
        <v>0.2</v>
      </c>
      <c r="M237" s="49"/>
      <c r="N237" s="83">
        <f>IF(D237&gt;21,VLOOKUP(D237,Barem!$R$1:$S$48,2,1),0)</f>
        <v>0</v>
      </c>
      <c r="O237" s="46">
        <f t="shared" si="13"/>
        <v>4.2</v>
      </c>
      <c r="P237" s="52">
        <v>43624</v>
      </c>
      <c r="Q237" s="18">
        <f t="shared" si="14"/>
        <v>1</v>
      </c>
      <c r="S237" s="76">
        <f t="shared" si="15"/>
        <v>0.19783325482807348</v>
      </c>
    </row>
    <row r="238" spans="1:19" x14ac:dyDescent="0.2">
      <c r="A238" s="23" t="s">
        <v>223</v>
      </c>
      <c r="B238" s="36" t="str">
        <f>VLOOKUP(A238,Participanti!A:B,2,0)</f>
        <v>M</v>
      </c>
      <c r="C238" s="24">
        <v>5</v>
      </c>
      <c r="D238" s="24">
        <v>12.44</v>
      </c>
      <c r="E238" s="25">
        <v>4.6180555555555558E-2</v>
      </c>
      <c r="F238" s="26">
        <f t="shared" si="12"/>
        <v>3.712263308324402E-3</v>
      </c>
      <c r="G238" s="18">
        <f>IF(B238="F",VLOOKUP(D238,Barem!$B$2:$C$11,2,1),VLOOKUP(D238,Barem!$B$12:$C$21,2,1))</f>
        <v>3</v>
      </c>
      <c r="H238" s="18">
        <f>IF(G238=0,0,IF(B238="F",VLOOKUP(F238,Barem!$G$2:$H$11,2,1),VLOOKUP(F238,Barem!$G$12:$H$21,2,1)))</f>
        <v>2</v>
      </c>
      <c r="I238" s="24">
        <v>2</v>
      </c>
      <c r="J238" s="19">
        <f>VLOOKUP($C238, Barem!$L:$N,3,0)</f>
        <v>0.3</v>
      </c>
      <c r="K238" s="19">
        <f>VLOOKUP($C238, Barem!$L:$O,4,0)</f>
        <v>0.5</v>
      </c>
      <c r="L238" s="19">
        <f>VLOOKUP($C238, Barem!$L:$P,5,0)</f>
        <v>0.2</v>
      </c>
      <c r="M238" s="49"/>
      <c r="N238" s="83">
        <f>IF(D238&gt;21,VLOOKUP(D238,Barem!$R$1:$S$48,2,1),0)</f>
        <v>0</v>
      </c>
      <c r="O238" s="46">
        <f t="shared" si="13"/>
        <v>2.2999999999999998</v>
      </c>
      <c r="P238" s="52">
        <v>43621</v>
      </c>
      <c r="Q238" s="18">
        <f t="shared" si="14"/>
        <v>1</v>
      </c>
      <c r="S238" s="76">
        <f t="shared" si="15"/>
        <v>0.18488745980707394</v>
      </c>
    </row>
    <row r="239" spans="1:19" x14ac:dyDescent="0.2">
      <c r="A239" s="62" t="s">
        <v>233</v>
      </c>
      <c r="B239" s="63" t="str">
        <f>VLOOKUP(A239,Participanti!A:B,2,0)</f>
        <v>M</v>
      </c>
      <c r="C239" s="64">
        <v>5</v>
      </c>
      <c r="D239" s="64"/>
      <c r="E239" s="65"/>
      <c r="F239" s="66" t="e">
        <f t="shared" si="12"/>
        <v>#DIV/0!</v>
      </c>
      <c r="G239" s="67">
        <f>IF(B239="F",VLOOKUP(D239,Barem!$B$2:$C$11,2,1),VLOOKUP(D239,Barem!$B$12:$C$21,2,1))</f>
        <v>0</v>
      </c>
      <c r="H239" s="67">
        <f>IF(G239=0,0,IF(B239="F",VLOOKUP(F239,Barem!$G$2:$H$11,2,1),VLOOKUP(F239,Barem!$G$12:$H$21,2,1)))</f>
        <v>0</v>
      </c>
      <c r="I239" s="64"/>
      <c r="J239" s="68">
        <f>VLOOKUP($C239, Barem!$L:$N,3,0)</f>
        <v>0.3</v>
      </c>
      <c r="K239" s="68">
        <f>VLOOKUP($C239, Barem!$L:$O,4,0)</f>
        <v>0.5</v>
      </c>
      <c r="L239" s="68">
        <f>VLOOKUP($C239, Barem!$L:$P,5,0)</f>
        <v>0.2</v>
      </c>
      <c r="M239" s="69"/>
      <c r="N239" s="84">
        <f>IF(D239&gt;21,VLOOKUP(D239,Barem!$R$1:$S$48,2,1),0)</f>
        <v>0</v>
      </c>
      <c r="O239" s="70">
        <f t="shared" si="13"/>
        <v>0</v>
      </c>
      <c r="P239" s="71"/>
      <c r="Q239" s="67">
        <f t="shared" si="14"/>
        <v>1</v>
      </c>
      <c r="R239" s="72"/>
      <c r="S239" s="76" t="e">
        <f t="shared" si="15"/>
        <v>#DIV/0!</v>
      </c>
    </row>
    <row r="240" spans="1:19" x14ac:dyDescent="0.2">
      <c r="A240" s="23" t="s">
        <v>235</v>
      </c>
      <c r="B240" s="36" t="str">
        <f>VLOOKUP(A240,Participanti!A:B,2,0)</f>
        <v>M</v>
      </c>
      <c r="C240" s="24">
        <v>6</v>
      </c>
      <c r="D240" s="24">
        <v>24.1</v>
      </c>
      <c r="E240" s="25">
        <v>9.7106481481481488E-2</v>
      </c>
      <c r="F240" s="26">
        <f t="shared" si="12"/>
        <v>4.0293145842938373E-3</v>
      </c>
      <c r="G240" s="18">
        <f>IF(B240="F",VLOOKUP(D240,Barem!$B$2:$C$11,2,1),VLOOKUP(D240,Barem!$B$12:$C$21,2,1))</f>
        <v>5</v>
      </c>
      <c r="H240" s="18">
        <f>IF(G240=0,0,IF(B240="F",VLOOKUP(F240,Barem!$G$2:$H$11,2,1),VLOOKUP(F240,Barem!$G$12:$H$21,2,1)))</f>
        <v>1.5</v>
      </c>
      <c r="I240" s="24">
        <v>0.5</v>
      </c>
      <c r="J240" s="19">
        <f>VLOOKUP($C240, Barem!$L:$N,3,0)</f>
        <v>0.3</v>
      </c>
      <c r="K240" s="19">
        <f>VLOOKUP($C240, Barem!$L:$O,4,0)</f>
        <v>0.2</v>
      </c>
      <c r="L240" s="19">
        <f>VLOOKUP($C240, Barem!$L:$P,5,0)</f>
        <v>0.5</v>
      </c>
      <c r="M240" s="49"/>
      <c r="N240" s="83">
        <f>IF(D240&gt;21,VLOOKUP(D240,Barem!$R$1:$S$48,2,1),0)</f>
        <v>0</v>
      </c>
      <c r="O240" s="46">
        <f t="shared" si="13"/>
        <v>2.0499999999999998</v>
      </c>
      <c r="P240" s="52">
        <v>43631</v>
      </c>
      <c r="Q240" s="18">
        <f t="shared" si="14"/>
        <v>1</v>
      </c>
      <c r="R240" s="3" t="s">
        <v>241</v>
      </c>
      <c r="S240" s="76">
        <f t="shared" si="15"/>
        <v>8.5062240663900404E-2</v>
      </c>
    </row>
    <row r="241" spans="1:19" x14ac:dyDescent="0.2">
      <c r="A241" s="23" t="s">
        <v>276</v>
      </c>
      <c r="B241" s="36" t="str">
        <f>VLOOKUP(A241,Participanti!A:B,2,0)</f>
        <v>M</v>
      </c>
      <c r="C241" s="24">
        <v>6</v>
      </c>
      <c r="D241" s="24">
        <v>6.02</v>
      </c>
      <c r="E241" s="25">
        <v>2.5960648148148149E-2</v>
      </c>
      <c r="F241" s="26">
        <f t="shared" si="12"/>
        <v>4.3124000246093277E-3</v>
      </c>
      <c r="G241" s="18">
        <f>IF(B241="F",VLOOKUP(D241,Barem!$B$2:$C$11,2,1),VLOOKUP(D241,Barem!$B$12:$C$21,2,1))</f>
        <v>1.5</v>
      </c>
      <c r="H241" s="18">
        <f>IF(G241=0,0,IF(B241="F",VLOOKUP(F241,Barem!$G$2:$H$11,2,1),VLOOKUP(F241,Barem!$G$12:$H$21,2,1)))</f>
        <v>1</v>
      </c>
      <c r="I241" s="24">
        <v>1.5</v>
      </c>
      <c r="J241" s="19">
        <f>VLOOKUP($C241, Barem!$L:$N,3,0)</f>
        <v>0.3</v>
      </c>
      <c r="K241" s="19">
        <f>VLOOKUP($C241, Barem!$L:$O,4,0)</f>
        <v>0.2</v>
      </c>
      <c r="L241" s="19">
        <f>VLOOKUP($C241, Barem!$L:$P,5,0)</f>
        <v>0.5</v>
      </c>
      <c r="M241" s="49"/>
      <c r="N241" s="83">
        <f>IF(D241&gt;21,VLOOKUP(D241,Barem!$R$1:$S$48,2,1),0)</f>
        <v>0</v>
      </c>
      <c r="O241" s="46">
        <f t="shared" si="13"/>
        <v>1.4</v>
      </c>
      <c r="P241" s="52">
        <v>43628</v>
      </c>
      <c r="Q241" s="18">
        <f t="shared" si="14"/>
        <v>1</v>
      </c>
      <c r="S241" s="76">
        <f t="shared" si="15"/>
        <v>0.23255813953488372</v>
      </c>
    </row>
    <row r="242" spans="1:19" x14ac:dyDescent="0.2">
      <c r="A242" s="23" t="s">
        <v>54</v>
      </c>
      <c r="B242" s="36" t="str">
        <f>VLOOKUP(A242,Participanti!A:B,2,0)</f>
        <v>M</v>
      </c>
      <c r="C242" s="24">
        <v>6</v>
      </c>
      <c r="D242" s="24">
        <v>23.22</v>
      </c>
      <c r="E242" s="25">
        <v>0.26871527777777776</v>
      </c>
      <c r="F242" s="26">
        <f t="shared" si="12"/>
        <v>1.1572578715666571E-2</v>
      </c>
      <c r="G242" s="18">
        <f>IF(B242="F",VLOOKUP(D242,Barem!$B$2:$C$11,2,1),VLOOKUP(D242,Barem!$B$12:$C$21,2,1))</f>
        <v>5</v>
      </c>
      <c r="H242" s="18">
        <f>IF(G242=0,0,IF(B242="F",VLOOKUP(F242,Barem!$G$2:$H$11,2,1),VLOOKUP(F242,Barem!$G$12:$H$21,2,1)))</f>
        <v>0</v>
      </c>
      <c r="I242" s="24">
        <v>5</v>
      </c>
      <c r="J242" s="19">
        <f>VLOOKUP($C242, Barem!$L:$N,3,0)</f>
        <v>0.3</v>
      </c>
      <c r="K242" s="19">
        <f>VLOOKUP($C242, Barem!$L:$O,4,0)</f>
        <v>0.2</v>
      </c>
      <c r="L242" s="19">
        <f>VLOOKUP($C242, Barem!$L:$P,5,0)</f>
        <v>0.5</v>
      </c>
      <c r="M242" s="49">
        <v>1.5</v>
      </c>
      <c r="N242" s="83">
        <f>IF(D242&gt;21,VLOOKUP(D242,Barem!$R$1:$S$48,2,1),0)</f>
        <v>0</v>
      </c>
      <c r="O242" s="46">
        <f t="shared" si="13"/>
        <v>5.5</v>
      </c>
      <c r="P242" s="52">
        <v>43631</v>
      </c>
      <c r="Q242" s="18">
        <f t="shared" si="14"/>
        <v>1</v>
      </c>
      <c r="S242" s="76">
        <f t="shared" si="15"/>
        <v>0.23686477174849269</v>
      </c>
    </row>
    <row r="243" spans="1:19" x14ac:dyDescent="0.2">
      <c r="A243" s="23" t="s">
        <v>55</v>
      </c>
      <c r="B243" s="36" t="str">
        <f>VLOOKUP(A243,Participanti!A:B,2,0)</f>
        <v>F</v>
      </c>
      <c r="C243" s="24">
        <v>6</v>
      </c>
      <c r="D243" s="24">
        <v>15.5</v>
      </c>
      <c r="E243" s="25">
        <v>6.8611111111111109E-2</v>
      </c>
      <c r="F243" s="26">
        <f t="shared" si="12"/>
        <v>4.4265232974910395E-3</v>
      </c>
      <c r="G243" s="18">
        <f>IF(B243="F",VLOOKUP(D243,Barem!$B$2:$C$11,2,1),VLOOKUP(D243,Barem!$B$12:$C$21,2,1))</f>
        <v>3.5</v>
      </c>
      <c r="H243" s="18">
        <f>IF(G243=0,0,IF(B243="F",VLOOKUP(F243,Barem!$G$2:$H$11,2,1),VLOOKUP(F243,Barem!$G$12:$H$21,2,1)))</f>
        <v>1.5</v>
      </c>
      <c r="I243" s="24">
        <v>2.5</v>
      </c>
      <c r="J243" s="19">
        <f>VLOOKUP($C243, Barem!$L:$N,3,0)</f>
        <v>0.3</v>
      </c>
      <c r="K243" s="19">
        <f>VLOOKUP($C243, Barem!$L:$O,4,0)</f>
        <v>0.2</v>
      </c>
      <c r="L243" s="19">
        <f>VLOOKUP($C243, Barem!$L:$P,5,0)</f>
        <v>0.5</v>
      </c>
      <c r="M243" s="49"/>
      <c r="N243" s="83">
        <f>IF(D243&gt;21,VLOOKUP(D243,Barem!$R$1:$S$48,2,1),0)</f>
        <v>0</v>
      </c>
      <c r="O243" s="46">
        <f t="shared" si="13"/>
        <v>2.6</v>
      </c>
      <c r="P243" s="52">
        <v>43629</v>
      </c>
      <c r="Q243" s="18">
        <f t="shared" si="14"/>
        <v>1</v>
      </c>
      <c r="S243" s="76">
        <f t="shared" si="15"/>
        <v>0.16774193548387098</v>
      </c>
    </row>
    <row r="244" spans="1:19" x14ac:dyDescent="0.2">
      <c r="A244" s="23" t="s">
        <v>56</v>
      </c>
      <c r="B244" s="36" t="str">
        <f>VLOOKUP(A244,Participanti!A:B,2,0)</f>
        <v>F</v>
      </c>
      <c r="C244" s="24">
        <v>6</v>
      </c>
      <c r="D244" s="24"/>
      <c r="E244" s="25"/>
      <c r="F244" s="26" t="e">
        <f t="shared" si="12"/>
        <v>#DIV/0!</v>
      </c>
      <c r="G244" s="18">
        <f>IF(B244="F",VLOOKUP(D244,Barem!$B$2:$C$11,2,1),VLOOKUP(D244,Barem!$B$12:$C$21,2,1))</f>
        <v>0</v>
      </c>
      <c r="H244" s="18">
        <f>IF(G244=0,0,IF(B244="F",VLOOKUP(F244,Barem!$G$2:$H$11,2,1),VLOOKUP(F244,Barem!$G$12:$H$21,2,1)))</f>
        <v>0</v>
      </c>
      <c r="I244" s="24"/>
      <c r="J244" s="19">
        <f>VLOOKUP($C244, Barem!$L:$N,3,0)</f>
        <v>0.3</v>
      </c>
      <c r="K244" s="19">
        <f>VLOOKUP($C244, Barem!$L:$O,4,0)</f>
        <v>0.2</v>
      </c>
      <c r="L244" s="19">
        <f>VLOOKUP($C244, Barem!$L:$P,5,0)</f>
        <v>0.5</v>
      </c>
      <c r="M244" s="49"/>
      <c r="N244" s="83">
        <f>IF(D244&gt;21,VLOOKUP(D244,Barem!$R$1:$S$48,2,1),0)</f>
        <v>0</v>
      </c>
      <c r="O244" s="46">
        <f t="shared" si="13"/>
        <v>0</v>
      </c>
      <c r="P244" s="52"/>
      <c r="Q244" s="18">
        <f t="shared" si="14"/>
        <v>1</v>
      </c>
      <c r="S244" s="76" t="e">
        <f t="shared" si="15"/>
        <v>#DIV/0!</v>
      </c>
    </row>
    <row r="245" spans="1:19" x14ac:dyDescent="0.2">
      <c r="A245" s="23" t="s">
        <v>8</v>
      </c>
      <c r="B245" s="36" t="str">
        <f>VLOOKUP(A245,Participanti!A:B,2,0)</f>
        <v>M</v>
      </c>
      <c r="C245" s="24">
        <v>6</v>
      </c>
      <c r="D245" s="24">
        <v>18.02</v>
      </c>
      <c r="E245" s="25">
        <v>7.3599537037037033E-2</v>
      </c>
      <c r="F245" s="26">
        <f t="shared" si="12"/>
        <v>4.0843250298022776E-3</v>
      </c>
      <c r="G245" s="18">
        <f>IF(B245="F",VLOOKUP(D245,Barem!$B$2:$C$11,2,1),VLOOKUP(D245,Barem!$B$12:$C$21,2,1))</f>
        <v>4</v>
      </c>
      <c r="H245" s="18">
        <f>IF(G245=0,0,IF(B245="F",VLOOKUP(F245,Barem!$G$2:$H$11,2,1),VLOOKUP(F245,Barem!$G$12:$H$21,2,1)))</f>
        <v>1.5</v>
      </c>
      <c r="I245" s="24">
        <v>2</v>
      </c>
      <c r="J245" s="19">
        <f>VLOOKUP($C245, Barem!$L:$N,3,0)</f>
        <v>0.3</v>
      </c>
      <c r="K245" s="19">
        <f>VLOOKUP($C245, Barem!$L:$O,4,0)</f>
        <v>0.2</v>
      </c>
      <c r="L245" s="19">
        <f>VLOOKUP($C245, Barem!$L:$P,5,0)</f>
        <v>0.5</v>
      </c>
      <c r="M245" s="49"/>
      <c r="N245" s="83">
        <f>IF(D245&gt;21,VLOOKUP(D245,Barem!$R$1:$S$48,2,1),0)</f>
        <v>0</v>
      </c>
      <c r="O245" s="46">
        <f t="shared" si="13"/>
        <v>2.5</v>
      </c>
      <c r="P245" s="52">
        <v>43627</v>
      </c>
      <c r="Q245" s="18">
        <f t="shared" si="14"/>
        <v>1</v>
      </c>
      <c r="S245" s="76">
        <f t="shared" si="15"/>
        <v>0.13873473917869034</v>
      </c>
    </row>
    <row r="246" spans="1:19" x14ac:dyDescent="0.2">
      <c r="A246" s="23" t="s">
        <v>57</v>
      </c>
      <c r="B246" s="36" t="str">
        <f>VLOOKUP(A246,Participanti!A:B,2,0)</f>
        <v>M</v>
      </c>
      <c r="C246" s="24">
        <v>6</v>
      </c>
      <c r="D246" s="24"/>
      <c r="E246" s="25"/>
      <c r="F246" s="26" t="e">
        <f t="shared" si="12"/>
        <v>#DIV/0!</v>
      </c>
      <c r="G246" s="18">
        <f>IF(B246="F",VLOOKUP(D246,Barem!$B$2:$C$11,2,1),VLOOKUP(D246,Barem!$B$12:$C$21,2,1))</f>
        <v>0</v>
      </c>
      <c r="H246" s="18">
        <f>IF(G246=0,0,IF(B246="F",VLOOKUP(F246,Barem!$G$2:$H$11,2,1),VLOOKUP(F246,Barem!$G$12:$H$21,2,1)))</f>
        <v>0</v>
      </c>
      <c r="I246" s="24"/>
      <c r="J246" s="19">
        <f>VLOOKUP($C246, Barem!$L:$N,3,0)</f>
        <v>0.3</v>
      </c>
      <c r="K246" s="19">
        <f>VLOOKUP($C246, Barem!$L:$O,4,0)</f>
        <v>0.2</v>
      </c>
      <c r="L246" s="19">
        <f>VLOOKUP($C246, Barem!$L:$P,5,0)</f>
        <v>0.5</v>
      </c>
      <c r="M246" s="49"/>
      <c r="N246" s="83">
        <f>IF(D246&gt;21,VLOOKUP(D246,Barem!$R$1:$S$48,2,1),0)</f>
        <v>0</v>
      </c>
      <c r="O246" s="46">
        <f t="shared" si="13"/>
        <v>0</v>
      </c>
      <c r="P246" s="52"/>
      <c r="Q246" s="18">
        <f t="shared" si="14"/>
        <v>1</v>
      </c>
      <c r="S246" s="76" t="e">
        <f t="shared" si="15"/>
        <v>#DIV/0!</v>
      </c>
    </row>
    <row r="247" spans="1:19" x14ac:dyDescent="0.2">
      <c r="A247" s="23" t="s">
        <v>59</v>
      </c>
      <c r="B247" s="36" t="str">
        <f>VLOOKUP(A247,Participanti!A:B,2,0)</f>
        <v>M</v>
      </c>
      <c r="C247" s="24">
        <v>6</v>
      </c>
      <c r="D247" s="24">
        <v>10.15</v>
      </c>
      <c r="E247" s="25">
        <v>3.5972222222222218E-2</v>
      </c>
      <c r="F247" s="26">
        <f t="shared" si="12"/>
        <v>3.5440613026819917E-3</v>
      </c>
      <c r="G247" s="18">
        <f>IF(B247="F",VLOOKUP(D247,Barem!$B$2:$C$11,2,1),VLOOKUP(D247,Barem!$B$12:$C$21,2,1))</f>
        <v>2.5</v>
      </c>
      <c r="H247" s="18">
        <f>IF(G247=0,0,IF(B247="F",VLOOKUP(F247,Barem!$G$2:$H$11,2,1),VLOOKUP(F247,Barem!$G$12:$H$21,2,1)))</f>
        <v>2.5</v>
      </c>
      <c r="I247" s="24">
        <v>3.5</v>
      </c>
      <c r="J247" s="19">
        <f>VLOOKUP($C247, Barem!$L:$N,3,0)</f>
        <v>0.3</v>
      </c>
      <c r="K247" s="19">
        <f>VLOOKUP($C247, Barem!$L:$O,4,0)</f>
        <v>0.2</v>
      </c>
      <c r="L247" s="19">
        <f>VLOOKUP($C247, Barem!$L:$P,5,0)</f>
        <v>0.5</v>
      </c>
      <c r="M247" s="49"/>
      <c r="N247" s="83">
        <f>IF(D247&gt;21,VLOOKUP(D247,Barem!$R$1:$S$48,2,1),0)</f>
        <v>0</v>
      </c>
      <c r="O247" s="46">
        <f t="shared" si="13"/>
        <v>3</v>
      </c>
      <c r="P247" s="52">
        <v>43629</v>
      </c>
      <c r="Q247" s="18">
        <f t="shared" si="14"/>
        <v>1</v>
      </c>
      <c r="S247" s="76">
        <f t="shared" si="15"/>
        <v>0.29556650246305416</v>
      </c>
    </row>
    <row r="248" spans="1:19" x14ac:dyDescent="0.2">
      <c r="A248" s="23" t="s">
        <v>60</v>
      </c>
      <c r="B248" s="36" t="str">
        <f>VLOOKUP(A248,Participanti!A:B,2,0)</f>
        <v>F</v>
      </c>
      <c r="C248" s="24">
        <v>6</v>
      </c>
      <c r="D248" s="24">
        <v>10.199999999999999</v>
      </c>
      <c r="E248" s="25">
        <v>4.5914351851851852E-2</v>
      </c>
      <c r="F248" s="26">
        <f t="shared" si="12"/>
        <v>4.5014070442992013E-3</v>
      </c>
      <c r="G248" s="18">
        <f>IF(B248="F",VLOOKUP(D248,Barem!$B$2:$C$11,2,1),VLOOKUP(D248,Barem!$B$12:$C$21,2,1))</f>
        <v>2.5</v>
      </c>
      <c r="H248" s="18">
        <f>IF(G248=0,0,IF(B248="F",VLOOKUP(F248,Barem!$G$2:$H$11,2,1),VLOOKUP(F248,Barem!$G$12:$H$21,2,1)))</f>
        <v>1.5</v>
      </c>
      <c r="I248" s="24">
        <v>2</v>
      </c>
      <c r="J248" s="19">
        <f>VLOOKUP($C248, Barem!$L:$N,3,0)</f>
        <v>0.3</v>
      </c>
      <c r="K248" s="19">
        <f>VLOOKUP($C248, Barem!$L:$O,4,0)</f>
        <v>0.2</v>
      </c>
      <c r="L248" s="19">
        <f>VLOOKUP($C248, Barem!$L:$P,5,0)</f>
        <v>0.5</v>
      </c>
      <c r="M248" s="49"/>
      <c r="N248" s="83">
        <f>IF(D248&gt;21,VLOOKUP(D248,Barem!$R$1:$S$48,2,1),0)</f>
        <v>0</v>
      </c>
      <c r="O248" s="46">
        <f t="shared" si="13"/>
        <v>2.0499999999999998</v>
      </c>
      <c r="P248" s="52">
        <v>43631</v>
      </c>
      <c r="Q248" s="18">
        <f t="shared" si="14"/>
        <v>1</v>
      </c>
      <c r="S248" s="76">
        <f t="shared" si="15"/>
        <v>0.20098039215686275</v>
      </c>
    </row>
    <row r="249" spans="1:19" x14ac:dyDescent="0.2">
      <c r="A249" s="23" t="s">
        <v>61</v>
      </c>
      <c r="B249" s="36" t="str">
        <f>VLOOKUP(A249,Participanti!A:B,2,0)</f>
        <v>M</v>
      </c>
      <c r="C249" s="24">
        <v>6</v>
      </c>
      <c r="D249" s="24">
        <v>30</v>
      </c>
      <c r="E249" s="25">
        <v>0.15863425925925925</v>
      </c>
      <c r="F249" s="26">
        <f t="shared" si="12"/>
        <v>5.2878086419753086E-3</v>
      </c>
      <c r="G249" s="18">
        <f>IF(B249="F",VLOOKUP(D249,Barem!$B$2:$C$11,2,1),VLOOKUP(D249,Barem!$B$12:$C$21,2,1))</f>
        <v>5</v>
      </c>
      <c r="H249" s="18">
        <f>IF(G249=0,0,IF(B249="F",VLOOKUP(F249,Barem!$G$2:$H$11,2,1),VLOOKUP(F249,Barem!$G$12:$H$21,2,1)))</f>
        <v>0</v>
      </c>
      <c r="I249" s="24">
        <v>4</v>
      </c>
      <c r="J249" s="19">
        <f>VLOOKUP($C249, Barem!$L:$N,3,0)</f>
        <v>0.3</v>
      </c>
      <c r="K249" s="19">
        <f>VLOOKUP($C249, Barem!$L:$O,4,0)</f>
        <v>0.2</v>
      </c>
      <c r="L249" s="19">
        <f>VLOOKUP($C249, Barem!$L:$P,5,0)</f>
        <v>0.5</v>
      </c>
      <c r="M249" s="49">
        <v>1</v>
      </c>
      <c r="N249" s="83">
        <f>IF(D249&gt;21,VLOOKUP(D249,Barem!$R$1:$S$48,2,1),0)</f>
        <v>0.1</v>
      </c>
      <c r="O249" s="46">
        <f t="shared" si="13"/>
        <v>4.5999999999999996</v>
      </c>
      <c r="P249" s="52">
        <v>43631</v>
      </c>
      <c r="Q249" s="18">
        <f t="shared" si="14"/>
        <v>1</v>
      </c>
      <c r="S249" s="76">
        <f t="shared" si="15"/>
        <v>0.15333333333333332</v>
      </c>
    </row>
    <row r="250" spans="1:19" x14ac:dyDescent="0.2">
      <c r="A250" s="23" t="s">
        <v>62</v>
      </c>
      <c r="B250" s="36" t="str">
        <f>VLOOKUP(A250,Participanti!A:B,2,0)</f>
        <v>M</v>
      </c>
      <c r="C250" s="24">
        <v>6</v>
      </c>
      <c r="D250" s="24">
        <v>21.04</v>
      </c>
      <c r="E250" s="25">
        <v>7.7083333333333337E-2</v>
      </c>
      <c r="F250" s="26">
        <f t="shared" si="12"/>
        <v>3.6636565272496835E-3</v>
      </c>
      <c r="G250" s="18">
        <f>IF(B250="F",VLOOKUP(D250,Barem!$B$2:$C$11,2,1),VLOOKUP(D250,Barem!$B$12:$C$21,2,1))</f>
        <v>5</v>
      </c>
      <c r="H250" s="18">
        <f>IF(G250=0,0,IF(B250="F",VLOOKUP(F250,Barem!$G$2:$H$11,2,1),VLOOKUP(F250,Barem!$G$12:$H$21,2,1)))</f>
        <v>2</v>
      </c>
      <c r="I250" s="24">
        <v>3.5</v>
      </c>
      <c r="J250" s="19">
        <f>VLOOKUP($C250, Barem!$L:$N,3,0)</f>
        <v>0.3</v>
      </c>
      <c r="K250" s="19">
        <f>VLOOKUP($C250, Barem!$L:$O,4,0)</f>
        <v>0.2</v>
      </c>
      <c r="L250" s="19">
        <f>VLOOKUP($C250, Barem!$L:$P,5,0)</f>
        <v>0.5</v>
      </c>
      <c r="M250" s="49"/>
      <c r="N250" s="83">
        <f>IF(D250&gt;21,VLOOKUP(D250,Barem!$R$1:$S$48,2,1),0)</f>
        <v>0</v>
      </c>
      <c r="O250" s="46">
        <f t="shared" si="13"/>
        <v>3.65</v>
      </c>
      <c r="P250" s="52">
        <v>43632</v>
      </c>
      <c r="Q250" s="18">
        <f t="shared" si="14"/>
        <v>1</v>
      </c>
      <c r="S250" s="76">
        <f t="shared" si="15"/>
        <v>0.17347908745247148</v>
      </c>
    </row>
    <row r="251" spans="1:19" x14ac:dyDescent="0.2">
      <c r="A251" s="23" t="s">
        <v>63</v>
      </c>
      <c r="B251" s="36" t="str">
        <f>VLOOKUP(A251,Participanti!A:B,2,0)</f>
        <v>M</v>
      </c>
      <c r="C251" s="24">
        <v>6</v>
      </c>
      <c r="D251" s="24"/>
      <c r="E251" s="25"/>
      <c r="F251" s="26" t="e">
        <f t="shared" si="12"/>
        <v>#DIV/0!</v>
      </c>
      <c r="G251" s="18">
        <f>IF(B251="F",VLOOKUP(D251,Barem!$B$2:$C$11,2,1),VLOOKUP(D251,Barem!$B$12:$C$21,2,1))</f>
        <v>0</v>
      </c>
      <c r="H251" s="18">
        <f>IF(G251=0,0,IF(B251="F",VLOOKUP(F251,Barem!$G$2:$H$11,2,1),VLOOKUP(F251,Barem!$G$12:$H$21,2,1)))</f>
        <v>0</v>
      </c>
      <c r="I251" s="24"/>
      <c r="J251" s="19">
        <f>VLOOKUP($C251, Barem!$L:$N,3,0)</f>
        <v>0.3</v>
      </c>
      <c r="K251" s="19">
        <f>VLOOKUP($C251, Barem!$L:$O,4,0)</f>
        <v>0.2</v>
      </c>
      <c r="L251" s="19">
        <f>VLOOKUP($C251, Barem!$L:$P,5,0)</f>
        <v>0.5</v>
      </c>
      <c r="M251" s="49"/>
      <c r="N251" s="83">
        <f>IF(D251&gt;21,VLOOKUP(D251,Barem!$R$1:$S$48,2,1),0)</f>
        <v>0</v>
      </c>
      <c r="O251" s="46">
        <f t="shared" si="13"/>
        <v>0</v>
      </c>
      <c r="P251" s="52"/>
      <c r="Q251" s="18">
        <f t="shared" si="14"/>
        <v>1</v>
      </c>
      <c r="R251" s="3" t="s">
        <v>243</v>
      </c>
      <c r="S251" s="76" t="e">
        <f t="shared" si="15"/>
        <v>#DIV/0!</v>
      </c>
    </row>
    <row r="252" spans="1:19" x14ac:dyDescent="0.2">
      <c r="A252" s="23" t="s">
        <v>64</v>
      </c>
      <c r="B252" s="36" t="str">
        <f>VLOOKUP(A252,Participanti!A:B,2,0)</f>
        <v>F</v>
      </c>
      <c r="C252" s="24">
        <v>6</v>
      </c>
      <c r="D252" s="24">
        <v>20.02</v>
      </c>
      <c r="E252" s="25">
        <v>0.13425925925925927</v>
      </c>
      <c r="F252" s="26">
        <f t="shared" si="12"/>
        <v>6.7062567062567075E-3</v>
      </c>
      <c r="G252" s="18">
        <f>IF(B252="F",VLOOKUP(D252,Barem!$B$2:$C$11,2,1),VLOOKUP(D252,Barem!$B$12:$C$21,2,1))</f>
        <v>5</v>
      </c>
      <c r="H252" s="18">
        <f>IF(G252=0,0,IF(B252="F",VLOOKUP(F252,Barem!$G$2:$H$11,2,1),VLOOKUP(F252,Barem!$G$12:$H$21,2,1)))</f>
        <v>0</v>
      </c>
      <c r="I252" s="24">
        <v>4</v>
      </c>
      <c r="J252" s="19">
        <f>VLOOKUP($C252, Barem!$L:$N,3,0)</f>
        <v>0.3</v>
      </c>
      <c r="K252" s="19">
        <f>VLOOKUP($C252, Barem!$L:$O,4,0)</f>
        <v>0.2</v>
      </c>
      <c r="L252" s="19">
        <f>VLOOKUP($C252, Barem!$L:$P,5,0)</f>
        <v>0.5</v>
      </c>
      <c r="M252" s="49">
        <v>1</v>
      </c>
      <c r="N252" s="83">
        <f>IF(D252&gt;21,VLOOKUP(D252,Barem!$R$1:$S$48,2,1),0)</f>
        <v>0</v>
      </c>
      <c r="O252" s="46">
        <f t="shared" si="13"/>
        <v>4.5</v>
      </c>
      <c r="P252" s="52">
        <v>43632</v>
      </c>
      <c r="Q252" s="18">
        <f t="shared" si="14"/>
        <v>1</v>
      </c>
      <c r="S252" s="76">
        <f t="shared" si="15"/>
        <v>0.22477522477522477</v>
      </c>
    </row>
    <row r="253" spans="1:19" x14ac:dyDescent="0.2">
      <c r="A253" s="23" t="s">
        <v>65</v>
      </c>
      <c r="B253" s="36" t="str">
        <f>VLOOKUP(A253,Participanti!A:B,2,0)</f>
        <v>M</v>
      </c>
      <c r="C253" s="24">
        <v>6</v>
      </c>
      <c r="D253" s="24"/>
      <c r="E253" s="25"/>
      <c r="F253" s="26" t="e">
        <f t="shared" si="12"/>
        <v>#DIV/0!</v>
      </c>
      <c r="G253" s="18">
        <f>IF(B253="F",VLOOKUP(D253,Barem!$B$2:$C$11,2,1),VLOOKUP(D253,Barem!$B$12:$C$21,2,1))</f>
        <v>0</v>
      </c>
      <c r="H253" s="18">
        <f>IF(G253=0,0,IF(B253="F",VLOOKUP(F253,Barem!$G$2:$H$11,2,1),VLOOKUP(F253,Barem!$G$12:$H$21,2,1)))</f>
        <v>0</v>
      </c>
      <c r="I253" s="24"/>
      <c r="J253" s="19">
        <f>VLOOKUP($C253, Barem!$L:$N,3,0)</f>
        <v>0.3</v>
      </c>
      <c r="K253" s="19">
        <f>VLOOKUP($C253, Barem!$L:$O,4,0)</f>
        <v>0.2</v>
      </c>
      <c r="L253" s="19">
        <f>VLOOKUP($C253, Barem!$L:$P,5,0)</f>
        <v>0.5</v>
      </c>
      <c r="M253" s="49"/>
      <c r="N253" s="83">
        <f>IF(D253&gt;21,VLOOKUP(D253,Barem!$R$1:$S$48,2,1),0)</f>
        <v>0</v>
      </c>
      <c r="O253" s="46">
        <f t="shared" si="13"/>
        <v>0</v>
      </c>
      <c r="P253" s="52"/>
      <c r="Q253" s="18">
        <f t="shared" si="14"/>
        <v>1</v>
      </c>
      <c r="S253" s="76" t="e">
        <f t="shared" si="15"/>
        <v>#DIV/0!</v>
      </c>
    </row>
    <row r="254" spans="1:19" x14ac:dyDescent="0.2">
      <c r="A254" s="23" t="s">
        <v>66</v>
      </c>
      <c r="B254" s="36" t="str">
        <f>VLOOKUP(A254,Participanti!A:B,2,0)</f>
        <v>M</v>
      </c>
      <c r="C254" s="24">
        <v>6</v>
      </c>
      <c r="D254" s="24">
        <v>19.329999999999998</v>
      </c>
      <c r="E254" s="25">
        <v>6.4930555555555561E-2</v>
      </c>
      <c r="F254" s="26">
        <f t="shared" si="12"/>
        <v>3.3590561591078927E-3</v>
      </c>
      <c r="G254" s="18">
        <f>IF(B254="F",VLOOKUP(D254,Barem!$B$2:$C$11,2,1),VLOOKUP(D254,Barem!$B$12:$C$21,2,1))</f>
        <v>4.5</v>
      </c>
      <c r="H254" s="18">
        <f>IF(G254=0,0,IF(B254="F",VLOOKUP(F254,Barem!$G$2:$H$11,2,1),VLOOKUP(F254,Barem!$G$12:$H$21,2,1)))</f>
        <v>3</v>
      </c>
      <c r="I254" s="24">
        <v>2</v>
      </c>
      <c r="J254" s="19">
        <f>VLOOKUP($C254, Barem!$L:$N,3,0)</f>
        <v>0.3</v>
      </c>
      <c r="K254" s="19">
        <f>VLOOKUP($C254, Barem!$L:$O,4,0)</f>
        <v>0.2</v>
      </c>
      <c r="L254" s="19">
        <f>VLOOKUP($C254, Barem!$L:$P,5,0)</f>
        <v>0.5</v>
      </c>
      <c r="M254" s="49"/>
      <c r="N254" s="83">
        <f>IF(D254&gt;21,VLOOKUP(D254,Barem!$R$1:$S$48,2,1),0)</f>
        <v>0</v>
      </c>
      <c r="O254" s="46">
        <f t="shared" si="13"/>
        <v>2.95</v>
      </c>
      <c r="P254" s="52">
        <v>43630</v>
      </c>
      <c r="Q254" s="18">
        <f t="shared" si="14"/>
        <v>1</v>
      </c>
      <c r="S254" s="76">
        <f t="shared" si="15"/>
        <v>0.15261251939989656</v>
      </c>
    </row>
    <row r="255" spans="1:19" x14ac:dyDescent="0.2">
      <c r="A255" s="23" t="s">
        <v>67</v>
      </c>
      <c r="B255" s="36" t="str">
        <f>VLOOKUP(A255,Participanti!A:B,2,0)</f>
        <v>M</v>
      </c>
      <c r="C255" s="24">
        <v>6</v>
      </c>
      <c r="D255" s="24"/>
      <c r="E255" s="25"/>
      <c r="F255" s="26" t="e">
        <f t="shared" si="12"/>
        <v>#DIV/0!</v>
      </c>
      <c r="G255" s="18">
        <f>IF(B255="F",VLOOKUP(D255,Barem!$B$2:$C$11,2,1),VLOOKUP(D255,Barem!$B$12:$C$21,2,1))</f>
        <v>0</v>
      </c>
      <c r="H255" s="18">
        <f>IF(G255=0,0,IF(B255="F",VLOOKUP(F255,Barem!$G$2:$H$11,2,1),VLOOKUP(F255,Barem!$G$12:$H$21,2,1)))</f>
        <v>0</v>
      </c>
      <c r="I255" s="24"/>
      <c r="J255" s="19">
        <f>VLOOKUP($C255, Barem!$L:$N,3,0)</f>
        <v>0.3</v>
      </c>
      <c r="K255" s="19">
        <f>VLOOKUP($C255, Barem!$L:$O,4,0)</f>
        <v>0.2</v>
      </c>
      <c r="L255" s="19">
        <f>VLOOKUP($C255, Barem!$L:$P,5,0)</f>
        <v>0.5</v>
      </c>
      <c r="M255" s="49"/>
      <c r="N255" s="83">
        <f>IF(D255&gt;21,VLOOKUP(D255,Barem!$R$1:$S$48,2,1),0)</f>
        <v>0</v>
      </c>
      <c r="O255" s="46">
        <f t="shared" si="13"/>
        <v>0</v>
      </c>
      <c r="P255" s="52"/>
      <c r="Q255" s="18">
        <f t="shared" si="14"/>
        <v>1</v>
      </c>
      <c r="S255" s="76" t="e">
        <f t="shared" si="15"/>
        <v>#DIV/0!</v>
      </c>
    </row>
    <row r="256" spans="1:19" x14ac:dyDescent="0.2">
      <c r="A256" s="23" t="s">
        <v>68</v>
      </c>
      <c r="B256" s="36" t="str">
        <f>VLOOKUP(A256,Participanti!A:B,2,0)</f>
        <v>M</v>
      </c>
      <c r="C256" s="24">
        <v>6</v>
      </c>
      <c r="D256" s="24">
        <v>35.03</v>
      </c>
      <c r="E256" s="25">
        <v>0.12864583333333332</v>
      </c>
      <c r="F256" s="26">
        <f t="shared" si="12"/>
        <v>3.6724474260157957E-3</v>
      </c>
      <c r="G256" s="18">
        <f>IF(B256="F",VLOOKUP(D256,Barem!$B$2:$C$11,2,1),VLOOKUP(D256,Barem!$B$12:$C$21,2,1))</f>
        <v>5</v>
      </c>
      <c r="H256" s="18">
        <f>IF(G256=0,0,IF(B256="F",VLOOKUP(F256,Barem!$G$2:$H$11,2,1),VLOOKUP(F256,Barem!$G$12:$H$21,2,1)))</f>
        <v>2</v>
      </c>
      <c r="I256" s="24">
        <v>2.5</v>
      </c>
      <c r="J256" s="19">
        <f>VLOOKUP($C256, Barem!$L:$N,3,0)</f>
        <v>0.3</v>
      </c>
      <c r="K256" s="19">
        <f>VLOOKUP($C256, Barem!$L:$O,4,0)</f>
        <v>0.2</v>
      </c>
      <c r="L256" s="19">
        <f>VLOOKUP($C256, Barem!$L:$P,5,0)</f>
        <v>0.5</v>
      </c>
      <c r="M256" s="49">
        <v>1</v>
      </c>
      <c r="N256" s="83">
        <f>IF(D256&gt;21,VLOOKUP(D256,Barem!$R$1:$S$48,2,1),0)</f>
        <v>0.2</v>
      </c>
      <c r="O256" s="46">
        <f t="shared" si="13"/>
        <v>4.3500000000000005</v>
      </c>
      <c r="P256" s="52">
        <v>43627</v>
      </c>
      <c r="Q256" s="18">
        <f t="shared" si="14"/>
        <v>1</v>
      </c>
      <c r="S256" s="76">
        <f t="shared" si="15"/>
        <v>0.12417927490722239</v>
      </c>
    </row>
    <row r="257" spans="1:19" x14ac:dyDescent="0.2">
      <c r="A257" s="23" t="s">
        <v>69</v>
      </c>
      <c r="B257" s="36" t="str">
        <f>VLOOKUP(A257,Participanti!A:B,2,0)</f>
        <v>M</v>
      </c>
      <c r="C257" s="24">
        <v>6</v>
      </c>
      <c r="D257" s="24">
        <v>10.42</v>
      </c>
      <c r="E257" s="25">
        <v>4.6516203703703705E-2</v>
      </c>
      <c r="F257" s="26">
        <f t="shared" si="12"/>
        <v>4.4641270349043867E-3</v>
      </c>
      <c r="G257" s="18">
        <f>IF(B257="F",VLOOKUP(D257,Barem!$B$2:$C$11,2,1),VLOOKUP(D257,Barem!$B$12:$C$21,2,1))</f>
        <v>2.5</v>
      </c>
      <c r="H257" s="18">
        <f>IF(G257=0,0,IF(B257="F",VLOOKUP(F257,Barem!$G$2:$H$11,2,1),VLOOKUP(F257,Barem!$G$12:$H$21,2,1)))</f>
        <v>1</v>
      </c>
      <c r="I257" s="24">
        <v>3.5</v>
      </c>
      <c r="J257" s="19">
        <f>VLOOKUP($C257, Barem!$L:$N,3,0)</f>
        <v>0.3</v>
      </c>
      <c r="K257" s="19">
        <f>VLOOKUP($C257, Barem!$L:$O,4,0)</f>
        <v>0.2</v>
      </c>
      <c r="L257" s="19">
        <f>VLOOKUP($C257, Barem!$L:$P,5,0)</f>
        <v>0.5</v>
      </c>
      <c r="M257" s="49"/>
      <c r="N257" s="83">
        <f>IF(D257&gt;21,VLOOKUP(D257,Barem!$R$1:$S$48,2,1),0)</f>
        <v>0</v>
      </c>
      <c r="O257" s="46">
        <f t="shared" si="13"/>
        <v>2.7</v>
      </c>
      <c r="P257" s="52">
        <v>43630</v>
      </c>
      <c r="Q257" s="18">
        <f t="shared" si="14"/>
        <v>1</v>
      </c>
      <c r="S257" s="76">
        <f t="shared" si="15"/>
        <v>0.25911708253358928</v>
      </c>
    </row>
    <row r="258" spans="1:19" x14ac:dyDescent="0.2">
      <c r="A258" s="23" t="s">
        <v>70</v>
      </c>
      <c r="B258" s="36" t="str">
        <f>VLOOKUP(A258,Participanti!A:B,2,0)</f>
        <v>M</v>
      </c>
      <c r="C258" s="24">
        <v>6</v>
      </c>
      <c r="D258" s="24">
        <v>6.26</v>
      </c>
      <c r="E258" s="25">
        <v>2.0960648148148148E-2</v>
      </c>
      <c r="F258" s="26">
        <f t="shared" ref="F258:F321" si="16">E258/D258</f>
        <v>3.3483463495444328E-3</v>
      </c>
      <c r="G258" s="18">
        <f>IF(B258="F",VLOOKUP(D258,Barem!$B$2:$C$11,2,1),VLOOKUP(D258,Barem!$B$12:$C$21,2,1))</f>
        <v>1.5</v>
      </c>
      <c r="H258" s="18">
        <f>IF(G258=0,0,IF(B258="F",VLOOKUP(F258,Barem!$G$2:$H$11,2,1),VLOOKUP(F258,Barem!$G$12:$H$21,2,1)))</f>
        <v>3</v>
      </c>
      <c r="I258" s="24">
        <v>3</v>
      </c>
      <c r="J258" s="19">
        <f>VLOOKUP($C258, Barem!$L:$N,3,0)</f>
        <v>0.3</v>
      </c>
      <c r="K258" s="19">
        <f>VLOOKUP($C258, Barem!$L:$O,4,0)</f>
        <v>0.2</v>
      </c>
      <c r="L258" s="19">
        <f>VLOOKUP($C258, Barem!$L:$P,5,0)</f>
        <v>0.5</v>
      </c>
      <c r="M258" s="49"/>
      <c r="N258" s="83">
        <f>IF(D258&gt;21,VLOOKUP(D258,Barem!$R$1:$S$48,2,1),0)</f>
        <v>0</v>
      </c>
      <c r="O258" s="46">
        <f t="shared" ref="O258:O321" si="17">G258*J258+H258*K258+I258*L258+M258+N258</f>
        <v>2.5499999999999998</v>
      </c>
      <c r="P258" s="52">
        <v>43629</v>
      </c>
      <c r="Q258" s="18">
        <f t="shared" ref="Q258:Q321" si="18">COUNTIFS(A:A,A258,C:C,C258)</f>
        <v>1</v>
      </c>
      <c r="S258" s="76">
        <f t="shared" si="15"/>
        <v>0.40734824281150156</v>
      </c>
    </row>
    <row r="259" spans="1:19" x14ac:dyDescent="0.2">
      <c r="A259" s="23" t="s">
        <v>71</v>
      </c>
      <c r="B259" s="36" t="str">
        <f>VLOOKUP(A259,Participanti!A:B,2,0)</f>
        <v>M</v>
      </c>
      <c r="C259" s="24">
        <v>6</v>
      </c>
      <c r="D259" s="24">
        <v>10.029999999999999</v>
      </c>
      <c r="E259" s="25">
        <v>4.3518518518518519E-2</v>
      </c>
      <c r="F259" s="26">
        <f t="shared" si="16"/>
        <v>4.3388353458144093E-3</v>
      </c>
      <c r="G259" s="18">
        <f>IF(B259="F",VLOOKUP(D259,Barem!$B$2:$C$11,2,1),VLOOKUP(D259,Barem!$B$12:$C$21,2,1))</f>
        <v>2.5</v>
      </c>
      <c r="H259" s="18">
        <f>IF(G259=0,0,IF(B259="F",VLOOKUP(F259,Barem!$G$2:$H$11,2,1),VLOOKUP(F259,Barem!$G$12:$H$21,2,1)))</f>
        <v>1</v>
      </c>
      <c r="I259" s="24">
        <v>1</v>
      </c>
      <c r="J259" s="19">
        <f>VLOOKUP($C259, Barem!$L:$N,3,0)</f>
        <v>0.3</v>
      </c>
      <c r="K259" s="19">
        <f>VLOOKUP($C259, Barem!$L:$O,4,0)</f>
        <v>0.2</v>
      </c>
      <c r="L259" s="19">
        <f>VLOOKUP($C259, Barem!$L:$P,5,0)</f>
        <v>0.5</v>
      </c>
      <c r="M259" s="49"/>
      <c r="N259" s="83">
        <f>IF(D259&gt;21,VLOOKUP(D259,Barem!$R$1:$S$48,2,1),0)</f>
        <v>0</v>
      </c>
      <c r="O259" s="46">
        <f t="shared" si="17"/>
        <v>1.45</v>
      </c>
      <c r="P259" s="52">
        <v>43629</v>
      </c>
      <c r="Q259" s="18">
        <f t="shared" si="18"/>
        <v>1</v>
      </c>
      <c r="S259" s="76">
        <f t="shared" ref="S259:S322" si="19">O259/D259</f>
        <v>0.14456630109670987</v>
      </c>
    </row>
    <row r="260" spans="1:19" x14ac:dyDescent="0.2">
      <c r="A260" s="23" t="s">
        <v>58</v>
      </c>
      <c r="B260" s="36" t="str">
        <f>VLOOKUP(A260,Participanti!A:B,2,0)</f>
        <v>M</v>
      </c>
      <c r="C260" s="24">
        <v>6</v>
      </c>
      <c r="D260" s="24">
        <v>6</v>
      </c>
      <c r="E260" s="25">
        <v>2.314814814814815E-2</v>
      </c>
      <c r="F260" s="26">
        <f t="shared" si="16"/>
        <v>3.8580246913580249E-3</v>
      </c>
      <c r="G260" s="18">
        <f>IF(B260="F",VLOOKUP(D260,Barem!$B$2:$C$11,2,1),VLOOKUP(D260,Barem!$B$12:$C$21,2,1))</f>
        <v>1.5</v>
      </c>
      <c r="H260" s="18">
        <f>IF(G260=0,0,IF(B260="F",VLOOKUP(F260,Barem!$G$2:$H$11,2,1),VLOOKUP(F260,Barem!$G$12:$H$21,2,1)))</f>
        <v>1.5</v>
      </c>
      <c r="I260" s="24">
        <v>1</v>
      </c>
      <c r="J260" s="19">
        <f>VLOOKUP($C260, Barem!$L:$N,3,0)</f>
        <v>0.3</v>
      </c>
      <c r="K260" s="19">
        <f>VLOOKUP($C260, Barem!$L:$O,4,0)</f>
        <v>0.2</v>
      </c>
      <c r="L260" s="19">
        <f>VLOOKUP($C260, Barem!$L:$P,5,0)</f>
        <v>0.5</v>
      </c>
      <c r="M260" s="49"/>
      <c r="N260" s="83">
        <f>IF(D260&gt;21,VLOOKUP(D260,Barem!$R$1:$S$48,2,1),0)</f>
        <v>0</v>
      </c>
      <c r="O260" s="46">
        <f t="shared" si="17"/>
        <v>1.25</v>
      </c>
      <c r="P260" s="52">
        <v>43628</v>
      </c>
      <c r="Q260" s="18">
        <f t="shared" si="18"/>
        <v>1</v>
      </c>
      <c r="S260" s="76">
        <f t="shared" si="19"/>
        <v>0.20833333333333334</v>
      </c>
    </row>
    <row r="261" spans="1:19" x14ac:dyDescent="0.2">
      <c r="A261" s="23" t="s">
        <v>72</v>
      </c>
      <c r="B261" s="36" t="str">
        <f>VLOOKUP(A261,Participanti!A:B,2,0)</f>
        <v>F</v>
      </c>
      <c r="C261" s="24">
        <v>6</v>
      </c>
      <c r="D261" s="24">
        <v>10.050000000000001</v>
      </c>
      <c r="E261" s="25">
        <v>4.1354166666666664E-2</v>
      </c>
      <c r="F261" s="26">
        <f t="shared" si="16"/>
        <v>4.1148424543946925E-3</v>
      </c>
      <c r="G261" s="18">
        <f>IF(B261="F",VLOOKUP(D261,Barem!$B$2:$C$11,2,1),VLOOKUP(D261,Barem!$B$12:$C$21,2,1))</f>
        <v>2.5</v>
      </c>
      <c r="H261" s="18">
        <f>IF(G261=0,0,IF(B261="F",VLOOKUP(F261,Barem!$G$2:$H$11,2,1),VLOOKUP(F261,Barem!$G$12:$H$21,2,1)))</f>
        <v>2</v>
      </c>
      <c r="I261" s="24">
        <v>2</v>
      </c>
      <c r="J261" s="19">
        <f>VLOOKUP($C261, Barem!$L:$N,3,0)</f>
        <v>0.3</v>
      </c>
      <c r="K261" s="19">
        <f>VLOOKUP($C261, Barem!$L:$O,4,0)</f>
        <v>0.2</v>
      </c>
      <c r="L261" s="19">
        <f>VLOOKUP($C261, Barem!$L:$P,5,0)</f>
        <v>0.5</v>
      </c>
      <c r="M261" s="49"/>
      <c r="N261" s="83">
        <f>IF(D261&gt;21,VLOOKUP(D261,Barem!$R$1:$S$48,2,1),0)</f>
        <v>0</v>
      </c>
      <c r="O261" s="46">
        <f t="shared" si="17"/>
        <v>2.15</v>
      </c>
      <c r="P261" s="52">
        <v>43628</v>
      </c>
      <c r="Q261" s="18">
        <f t="shared" si="18"/>
        <v>1</v>
      </c>
      <c r="S261" s="76">
        <f t="shared" si="19"/>
        <v>0.21393034825870644</v>
      </c>
    </row>
    <row r="262" spans="1:19" x14ac:dyDescent="0.2">
      <c r="A262" s="23" t="s">
        <v>73</v>
      </c>
      <c r="B262" s="36" t="str">
        <f>VLOOKUP(A262,Participanti!A:B,2,0)</f>
        <v>M</v>
      </c>
      <c r="C262" s="24">
        <v>6</v>
      </c>
      <c r="D262" s="24">
        <v>28.72</v>
      </c>
      <c r="E262" s="25">
        <v>0.23405092592592591</v>
      </c>
      <c r="F262" s="26">
        <f t="shared" si="16"/>
        <v>8.1494054988135774E-3</v>
      </c>
      <c r="G262" s="18">
        <f>IF(B262="F",VLOOKUP(D262,Barem!$B$2:$C$11,2,1),VLOOKUP(D262,Barem!$B$12:$C$21,2,1))</f>
        <v>5</v>
      </c>
      <c r="H262" s="18">
        <f>IF(G262=0,0,IF(B262="F",VLOOKUP(F262,Barem!$G$2:$H$11,2,1),VLOOKUP(F262,Barem!$G$12:$H$21,2,1)))</f>
        <v>0</v>
      </c>
      <c r="I262" s="24">
        <v>4.5</v>
      </c>
      <c r="J262" s="19">
        <f>VLOOKUP($C262, Barem!$L:$N,3,0)</f>
        <v>0.3</v>
      </c>
      <c r="K262" s="19">
        <f>VLOOKUP($C262, Barem!$L:$O,4,0)</f>
        <v>0.2</v>
      </c>
      <c r="L262" s="19">
        <f>VLOOKUP($C262, Barem!$L:$P,5,0)</f>
        <v>0.5</v>
      </c>
      <c r="M262" s="49">
        <v>1.5</v>
      </c>
      <c r="N262" s="83">
        <f>IF(D262&gt;21,VLOOKUP(D262,Barem!$R$1:$S$48,2,1),0)</f>
        <v>0.1</v>
      </c>
      <c r="O262" s="46">
        <f t="shared" si="17"/>
        <v>5.35</v>
      </c>
      <c r="P262" s="52">
        <v>43631</v>
      </c>
      <c r="Q262" s="18">
        <f t="shared" si="18"/>
        <v>1</v>
      </c>
      <c r="S262" s="76">
        <f t="shared" si="19"/>
        <v>0.18628133704735375</v>
      </c>
    </row>
    <row r="263" spans="1:19" x14ac:dyDescent="0.2">
      <c r="A263" s="23" t="s">
        <v>74</v>
      </c>
      <c r="B263" s="36" t="str">
        <f>VLOOKUP(A263,Participanti!A:B,2,0)</f>
        <v>M</v>
      </c>
      <c r="C263" s="24">
        <v>6</v>
      </c>
      <c r="D263" s="24"/>
      <c r="E263" s="25"/>
      <c r="F263" s="26" t="e">
        <f t="shared" si="16"/>
        <v>#DIV/0!</v>
      </c>
      <c r="G263" s="18">
        <f>IF(B263="F",VLOOKUP(D263,Barem!$B$2:$C$11,2,1),VLOOKUP(D263,Barem!$B$12:$C$21,2,1))</f>
        <v>0</v>
      </c>
      <c r="H263" s="18">
        <f>IF(G263=0,0,IF(B263="F",VLOOKUP(F263,Barem!$G$2:$H$11,2,1),VLOOKUP(F263,Barem!$G$12:$H$21,2,1)))</f>
        <v>0</v>
      </c>
      <c r="I263" s="24"/>
      <c r="J263" s="19">
        <f>VLOOKUP($C263, Barem!$L:$N,3,0)</f>
        <v>0.3</v>
      </c>
      <c r="K263" s="19">
        <f>VLOOKUP($C263, Barem!$L:$O,4,0)</f>
        <v>0.2</v>
      </c>
      <c r="L263" s="19">
        <f>VLOOKUP($C263, Barem!$L:$P,5,0)</f>
        <v>0.5</v>
      </c>
      <c r="M263" s="49"/>
      <c r="N263" s="83">
        <f>IF(D263&gt;21,VLOOKUP(D263,Barem!$R$1:$S$48,2,1),0)</f>
        <v>0</v>
      </c>
      <c r="O263" s="46">
        <f t="shared" si="17"/>
        <v>0</v>
      </c>
      <c r="P263" s="52"/>
      <c r="Q263" s="18">
        <f t="shared" si="18"/>
        <v>1</v>
      </c>
      <c r="S263" s="76" t="e">
        <f t="shared" si="19"/>
        <v>#DIV/0!</v>
      </c>
    </row>
    <row r="264" spans="1:19" x14ac:dyDescent="0.2">
      <c r="A264" s="23" t="s">
        <v>75</v>
      </c>
      <c r="B264" s="36" t="str">
        <f>VLOOKUP(A264,Participanti!A:B,2,0)</f>
        <v>M</v>
      </c>
      <c r="C264" s="24">
        <v>6</v>
      </c>
      <c r="D264" s="24"/>
      <c r="E264" s="25"/>
      <c r="F264" s="26" t="e">
        <f t="shared" si="16"/>
        <v>#DIV/0!</v>
      </c>
      <c r="G264" s="18">
        <f>IF(B264="F",VLOOKUP(D264,Barem!$B$2:$C$11,2,1),VLOOKUP(D264,Barem!$B$12:$C$21,2,1))</f>
        <v>0</v>
      </c>
      <c r="H264" s="18">
        <f>IF(G264=0,0,IF(B264="F",VLOOKUP(F264,Barem!$G$2:$H$11,2,1),VLOOKUP(F264,Barem!$G$12:$H$21,2,1)))</f>
        <v>0</v>
      </c>
      <c r="I264" s="24"/>
      <c r="J264" s="19">
        <f>VLOOKUP($C264, Barem!$L:$N,3,0)</f>
        <v>0.3</v>
      </c>
      <c r="K264" s="19">
        <f>VLOOKUP($C264, Barem!$L:$O,4,0)</f>
        <v>0.2</v>
      </c>
      <c r="L264" s="19">
        <f>VLOOKUP($C264, Barem!$L:$P,5,0)</f>
        <v>0.5</v>
      </c>
      <c r="M264" s="49"/>
      <c r="N264" s="83">
        <f>IF(D264&gt;21,VLOOKUP(D264,Barem!$R$1:$S$48,2,1),0)</f>
        <v>0</v>
      </c>
      <c r="O264" s="46">
        <f t="shared" si="17"/>
        <v>0</v>
      </c>
      <c r="P264" s="52"/>
      <c r="Q264" s="18">
        <f t="shared" si="18"/>
        <v>1</v>
      </c>
      <c r="S264" s="76" t="e">
        <f t="shared" si="19"/>
        <v>#DIV/0!</v>
      </c>
    </row>
    <row r="265" spans="1:19" x14ac:dyDescent="0.2">
      <c r="A265" s="23" t="s">
        <v>77</v>
      </c>
      <c r="B265" s="36" t="str">
        <f>VLOOKUP(A265,Participanti!A:B,2,0)</f>
        <v>M</v>
      </c>
      <c r="C265" s="24">
        <v>6</v>
      </c>
      <c r="D265" s="24">
        <v>17.25</v>
      </c>
      <c r="E265" s="25">
        <v>6.0601851851851851E-2</v>
      </c>
      <c r="F265" s="26">
        <f t="shared" si="16"/>
        <v>3.5131508319914116E-3</v>
      </c>
      <c r="G265" s="18">
        <f>IF(B265="F",VLOOKUP(D265,Barem!$B$2:$C$11,2,1),VLOOKUP(D265,Barem!$B$12:$C$21,2,1))</f>
        <v>4</v>
      </c>
      <c r="H265" s="18">
        <f>IF(G265=0,0,IF(B265="F",VLOOKUP(F265,Barem!$G$2:$H$11,2,1),VLOOKUP(F265,Barem!$G$12:$H$21,2,1)))</f>
        <v>2.5</v>
      </c>
      <c r="I265" s="24">
        <v>3</v>
      </c>
      <c r="J265" s="19">
        <f>VLOOKUP($C265, Barem!$L:$N,3,0)</f>
        <v>0.3</v>
      </c>
      <c r="K265" s="19">
        <f>VLOOKUP($C265, Barem!$L:$O,4,0)</f>
        <v>0.2</v>
      </c>
      <c r="L265" s="19">
        <f>VLOOKUP($C265, Barem!$L:$P,5,0)</f>
        <v>0.5</v>
      </c>
      <c r="M265" s="49"/>
      <c r="N265" s="83">
        <f>IF(D265&gt;21,VLOOKUP(D265,Barem!$R$1:$S$48,2,1),0)</f>
        <v>0</v>
      </c>
      <c r="O265" s="46">
        <f t="shared" si="17"/>
        <v>3.2</v>
      </c>
      <c r="P265" s="52">
        <v>43632</v>
      </c>
      <c r="Q265" s="18">
        <f t="shared" si="18"/>
        <v>1</v>
      </c>
      <c r="S265" s="76">
        <f t="shared" si="19"/>
        <v>0.1855072463768116</v>
      </c>
    </row>
    <row r="266" spans="1:19" x14ac:dyDescent="0.2">
      <c r="A266" s="23" t="s">
        <v>91</v>
      </c>
      <c r="B266" s="36" t="str">
        <f>VLOOKUP(A266,Participanti!A:B,2,0)</f>
        <v>M</v>
      </c>
      <c r="C266" s="24">
        <v>6</v>
      </c>
      <c r="D266" s="73">
        <v>13.06</v>
      </c>
      <c r="E266" s="25">
        <v>4.7581018518518516E-2</v>
      </c>
      <c r="F266" s="26">
        <f t="shared" si="16"/>
        <v>3.6432632862571602E-3</v>
      </c>
      <c r="G266" s="18">
        <f>IF(B266="F",VLOOKUP(D266,Barem!$B$2:$C$11,2,1),VLOOKUP(D266,Barem!$B$12:$C$21,2,1))</f>
        <v>3</v>
      </c>
      <c r="H266" s="18">
        <f>IF(G266=0,0,IF(B266="F",VLOOKUP(F266,Barem!$G$2:$H$11,2,1),VLOOKUP(F266,Barem!$G$12:$H$21,2,1)))</f>
        <v>2.5</v>
      </c>
      <c r="I266" s="24">
        <v>1.5</v>
      </c>
      <c r="J266" s="19">
        <f>VLOOKUP($C266, Barem!$L:$N,3,0)</f>
        <v>0.3</v>
      </c>
      <c r="K266" s="19">
        <f>VLOOKUP($C266, Barem!$L:$O,4,0)</f>
        <v>0.2</v>
      </c>
      <c r="L266" s="19">
        <f>VLOOKUP($C266, Barem!$L:$P,5,0)</f>
        <v>0.5</v>
      </c>
      <c r="M266" s="49"/>
      <c r="N266" s="83">
        <f>IF(D266&gt;21,VLOOKUP(D266,Barem!$R$1:$S$48,2,1),0)</f>
        <v>0</v>
      </c>
      <c r="O266" s="46">
        <f t="shared" si="17"/>
        <v>2.15</v>
      </c>
      <c r="P266" s="52">
        <v>43629</v>
      </c>
      <c r="Q266" s="18">
        <f t="shared" si="18"/>
        <v>1</v>
      </c>
      <c r="S266" s="76">
        <f t="shared" si="19"/>
        <v>0.16462480857580397</v>
      </c>
    </row>
    <row r="267" spans="1:19" x14ac:dyDescent="0.2">
      <c r="A267" s="23" t="s">
        <v>92</v>
      </c>
      <c r="B267" s="36" t="str">
        <f>VLOOKUP(A267,Participanti!A:B,2,0)</f>
        <v>M</v>
      </c>
      <c r="C267" s="24">
        <v>6</v>
      </c>
      <c r="D267" s="24"/>
      <c r="E267" s="25"/>
      <c r="F267" s="26" t="e">
        <f t="shared" si="16"/>
        <v>#DIV/0!</v>
      </c>
      <c r="G267" s="18">
        <f>IF(B267="F",VLOOKUP(D267,Barem!$B$2:$C$11,2,1),VLOOKUP(D267,Barem!$B$12:$C$21,2,1))</f>
        <v>0</v>
      </c>
      <c r="H267" s="18">
        <f>IF(G267=0,0,IF(B267="F",VLOOKUP(F267,Barem!$G$2:$H$11,2,1),VLOOKUP(F267,Barem!$G$12:$H$21,2,1)))</f>
        <v>0</v>
      </c>
      <c r="I267" s="24"/>
      <c r="J267" s="19">
        <f>VLOOKUP($C267, Barem!$L:$N,3,0)</f>
        <v>0.3</v>
      </c>
      <c r="K267" s="19">
        <f>VLOOKUP($C267, Barem!$L:$O,4,0)</f>
        <v>0.2</v>
      </c>
      <c r="L267" s="19">
        <f>VLOOKUP($C267, Barem!$L:$P,5,0)</f>
        <v>0.5</v>
      </c>
      <c r="M267" s="49"/>
      <c r="N267" s="83">
        <f>IF(D267&gt;21,VLOOKUP(D267,Barem!$R$1:$S$48,2,1),0)</f>
        <v>0</v>
      </c>
      <c r="O267" s="46">
        <f t="shared" si="17"/>
        <v>0</v>
      </c>
      <c r="P267" s="52"/>
      <c r="Q267" s="18">
        <f t="shared" si="18"/>
        <v>1</v>
      </c>
      <c r="R267" s="3" t="s">
        <v>243</v>
      </c>
      <c r="S267" s="76" t="e">
        <f t="shared" si="19"/>
        <v>#DIV/0!</v>
      </c>
    </row>
    <row r="268" spans="1:19" x14ac:dyDescent="0.2">
      <c r="A268" s="23" t="s">
        <v>231</v>
      </c>
      <c r="B268" s="36" t="str">
        <f>VLOOKUP(A268,Participanti!A:B,2,0)</f>
        <v>M</v>
      </c>
      <c r="C268" s="24">
        <v>6</v>
      </c>
      <c r="D268" s="24">
        <v>32.96</v>
      </c>
      <c r="E268" s="25">
        <v>0.3</v>
      </c>
      <c r="F268" s="26">
        <f t="shared" si="16"/>
        <v>9.101941747572815E-3</v>
      </c>
      <c r="G268" s="18">
        <f>IF(B268="F",VLOOKUP(D268,Barem!$B$2:$C$11,2,1),VLOOKUP(D268,Barem!$B$12:$C$21,2,1))</f>
        <v>5</v>
      </c>
      <c r="H268" s="18">
        <f>IF(G268=0,0,IF(B268="F",VLOOKUP(F268,Barem!$G$2:$H$11,2,1),VLOOKUP(F268,Barem!$G$12:$H$21,2,1)))</f>
        <v>0</v>
      </c>
      <c r="I268" s="24">
        <v>4</v>
      </c>
      <c r="J268" s="19">
        <f>VLOOKUP($C268, Barem!$L:$N,3,0)</f>
        <v>0.3</v>
      </c>
      <c r="K268" s="19">
        <f>VLOOKUP($C268, Barem!$L:$O,4,0)</f>
        <v>0.2</v>
      </c>
      <c r="L268" s="19">
        <f>VLOOKUP($C268, Barem!$L:$P,5,0)</f>
        <v>0.5</v>
      </c>
      <c r="M268" s="49">
        <v>1.5</v>
      </c>
      <c r="N268" s="83">
        <f>IF(D268&gt;21,VLOOKUP(D268,Barem!$R$1:$S$48,2,1),0)</f>
        <v>0.2</v>
      </c>
      <c r="O268" s="46">
        <f t="shared" si="17"/>
        <v>5.2</v>
      </c>
      <c r="P268" s="52">
        <v>43631</v>
      </c>
      <c r="Q268" s="18">
        <f t="shared" si="18"/>
        <v>1</v>
      </c>
      <c r="S268" s="76">
        <f t="shared" si="19"/>
        <v>0.15776699029126215</v>
      </c>
    </row>
    <row r="269" spans="1:19" x14ac:dyDescent="0.2">
      <c r="A269" s="23" t="s">
        <v>93</v>
      </c>
      <c r="B269" s="36" t="str">
        <f>VLOOKUP(A269,Participanti!A:B,2,0)</f>
        <v>F</v>
      </c>
      <c r="C269" s="24">
        <v>6</v>
      </c>
      <c r="D269" s="24">
        <v>12</v>
      </c>
      <c r="E269" s="25">
        <v>6.3842592592592604E-2</v>
      </c>
      <c r="F269" s="26">
        <f t="shared" si="16"/>
        <v>5.3202160493827167E-3</v>
      </c>
      <c r="G269" s="18">
        <f>IF(B269="F",VLOOKUP(D269,Barem!$B$2:$C$11,2,1),VLOOKUP(D269,Barem!$B$12:$C$21,2,1))</f>
        <v>3</v>
      </c>
      <c r="H269" s="18">
        <f>IF(G269=0,0,IF(B269="F",VLOOKUP(F269,Barem!$G$2:$H$11,2,1),VLOOKUP(F269,Barem!$G$12:$H$21,2,1)))</f>
        <v>1</v>
      </c>
      <c r="I269" s="24">
        <v>3</v>
      </c>
      <c r="J269" s="19">
        <f>VLOOKUP($C269, Barem!$L:$N,3,0)</f>
        <v>0.3</v>
      </c>
      <c r="K269" s="19">
        <f>VLOOKUP($C269, Barem!$L:$O,4,0)</f>
        <v>0.2</v>
      </c>
      <c r="L269" s="19">
        <f>VLOOKUP($C269, Barem!$L:$P,5,0)</f>
        <v>0.5</v>
      </c>
      <c r="M269" s="49"/>
      <c r="N269" s="83">
        <f>IF(D269&gt;21,VLOOKUP(D269,Barem!$R$1:$S$48,2,1),0)</f>
        <v>0</v>
      </c>
      <c r="O269" s="46">
        <f t="shared" si="17"/>
        <v>2.5999999999999996</v>
      </c>
      <c r="P269" s="52">
        <v>43628</v>
      </c>
      <c r="Q269" s="18">
        <f t="shared" si="18"/>
        <v>1</v>
      </c>
      <c r="S269" s="76">
        <f t="shared" si="19"/>
        <v>0.21666666666666665</v>
      </c>
    </row>
    <row r="270" spans="1:19" x14ac:dyDescent="0.2">
      <c r="A270" s="23" t="s">
        <v>97</v>
      </c>
      <c r="B270" s="36" t="str">
        <f>VLOOKUP(A270,Participanti!A:B,2,0)</f>
        <v>M</v>
      </c>
      <c r="C270" s="24">
        <v>6</v>
      </c>
      <c r="D270" s="24">
        <v>31.01</v>
      </c>
      <c r="E270" s="25">
        <v>0.15618055555555554</v>
      </c>
      <c r="F270" s="26">
        <f t="shared" si="16"/>
        <v>5.0364577734780891E-3</v>
      </c>
      <c r="G270" s="18">
        <f>IF(B270="F",VLOOKUP(D270,Barem!$B$2:$C$11,2,1),VLOOKUP(D270,Barem!$B$12:$C$21,2,1))</f>
        <v>5</v>
      </c>
      <c r="H270" s="18">
        <f>IF(G270=0,0,IF(B270="F",VLOOKUP(F270,Barem!$G$2:$H$11,2,1),VLOOKUP(F270,Barem!$G$12:$H$21,2,1)))</f>
        <v>0</v>
      </c>
      <c r="I270" s="24">
        <v>4</v>
      </c>
      <c r="J270" s="19">
        <f>VLOOKUP($C270, Barem!$L:$N,3,0)</f>
        <v>0.3</v>
      </c>
      <c r="K270" s="19">
        <f>VLOOKUP($C270, Barem!$L:$O,4,0)</f>
        <v>0.2</v>
      </c>
      <c r="L270" s="19">
        <f>VLOOKUP($C270, Barem!$L:$P,5,0)</f>
        <v>0.5</v>
      </c>
      <c r="M270" s="49"/>
      <c r="N270" s="83">
        <f>IF(D270&gt;21,VLOOKUP(D270,Barem!$R$1:$S$48,2,1),0)</f>
        <v>0.2</v>
      </c>
      <c r="O270" s="46">
        <f t="shared" si="17"/>
        <v>3.7</v>
      </c>
      <c r="P270" s="52">
        <v>43629</v>
      </c>
      <c r="Q270" s="18">
        <f t="shared" si="18"/>
        <v>1</v>
      </c>
      <c r="S270" s="76">
        <f t="shared" si="19"/>
        <v>0.11931634956465656</v>
      </c>
    </row>
    <row r="271" spans="1:19" x14ac:dyDescent="0.2">
      <c r="A271" s="23" t="s">
        <v>53</v>
      </c>
      <c r="B271" s="36" t="str">
        <f>VLOOKUP(A271,Participanti!A:B,2,0)</f>
        <v>F</v>
      </c>
      <c r="C271" s="24">
        <v>6</v>
      </c>
      <c r="D271" s="24">
        <v>21.73</v>
      </c>
      <c r="E271" s="25">
        <v>0.10798611111111112</v>
      </c>
      <c r="F271" s="26">
        <f t="shared" si="16"/>
        <v>4.9694482793884547E-3</v>
      </c>
      <c r="G271" s="18">
        <f>IF(B271="F",VLOOKUP(D271,Barem!$B$2:$C$11,2,1),VLOOKUP(D271,Barem!$B$12:$C$21,2,1))</f>
        <v>5</v>
      </c>
      <c r="H271" s="18">
        <f>IF(G271=0,0,IF(B271="F",VLOOKUP(F271,Barem!$G$2:$H$11,2,1),VLOOKUP(F271,Barem!$G$12:$H$21,2,1)))</f>
        <v>1</v>
      </c>
      <c r="I271" s="24">
        <v>4.5</v>
      </c>
      <c r="J271" s="19">
        <f>VLOOKUP($C271, Barem!$L:$N,3,0)</f>
        <v>0.3</v>
      </c>
      <c r="K271" s="19">
        <f>VLOOKUP($C271, Barem!$L:$O,4,0)</f>
        <v>0.2</v>
      </c>
      <c r="L271" s="19">
        <f>VLOOKUP($C271, Barem!$L:$P,5,0)</f>
        <v>0.5</v>
      </c>
      <c r="M271" s="49">
        <v>0.5</v>
      </c>
      <c r="N271" s="83">
        <f>IF(D271&gt;21,VLOOKUP(D271,Barem!$R$1:$S$48,2,1),0)</f>
        <v>0</v>
      </c>
      <c r="O271" s="46">
        <f t="shared" si="17"/>
        <v>4.45</v>
      </c>
      <c r="P271" s="52">
        <v>43631</v>
      </c>
      <c r="Q271" s="18">
        <f t="shared" si="18"/>
        <v>1</v>
      </c>
      <c r="S271" s="76">
        <f t="shared" si="19"/>
        <v>0.20478601012425218</v>
      </c>
    </row>
    <row r="272" spans="1:19" x14ac:dyDescent="0.2">
      <c r="A272" s="23" t="s">
        <v>76</v>
      </c>
      <c r="B272" s="36" t="str">
        <f>VLOOKUP(A272,Participanti!A:B,2,0)</f>
        <v>F</v>
      </c>
      <c r="C272" s="24">
        <v>6</v>
      </c>
      <c r="D272" s="24">
        <v>10.93</v>
      </c>
      <c r="E272" s="25">
        <v>4.2407407407407401E-2</v>
      </c>
      <c r="F272" s="26">
        <f t="shared" si="16"/>
        <v>3.8799091864050689E-3</v>
      </c>
      <c r="G272" s="18">
        <f>IF(B272="F",VLOOKUP(D272,Barem!$B$2:$C$11,2,1),VLOOKUP(D272,Barem!$B$12:$C$21,2,1))</f>
        <v>2.5</v>
      </c>
      <c r="H272" s="18">
        <f>IF(G272=0,0,IF(B272="F",VLOOKUP(F272,Barem!$G$2:$H$11,2,1),VLOOKUP(F272,Barem!$G$12:$H$21,2,1)))</f>
        <v>2.5</v>
      </c>
      <c r="I272" s="24">
        <v>1</v>
      </c>
      <c r="J272" s="19">
        <f>VLOOKUP($C272, Barem!$L:$N,3,0)</f>
        <v>0.3</v>
      </c>
      <c r="K272" s="19">
        <f>VLOOKUP($C272, Barem!$L:$O,4,0)</f>
        <v>0.2</v>
      </c>
      <c r="L272" s="19">
        <f>VLOOKUP($C272, Barem!$L:$P,5,0)</f>
        <v>0.5</v>
      </c>
      <c r="M272" s="49"/>
      <c r="N272" s="83">
        <f>IF(D272&gt;21,VLOOKUP(D272,Barem!$R$1:$S$48,2,1),0)</f>
        <v>0</v>
      </c>
      <c r="O272" s="46">
        <f t="shared" si="17"/>
        <v>1.75</v>
      </c>
      <c r="P272" s="52">
        <v>43627</v>
      </c>
      <c r="Q272" s="18">
        <f t="shared" si="18"/>
        <v>1</v>
      </c>
      <c r="S272" s="76">
        <f t="shared" si="19"/>
        <v>0.16010978956999086</v>
      </c>
    </row>
    <row r="273" spans="1:19" x14ac:dyDescent="0.2">
      <c r="A273" s="23" t="s">
        <v>138</v>
      </c>
      <c r="B273" s="36" t="str">
        <f>VLOOKUP(A273,Participanti!A:B,2,0)</f>
        <v>M</v>
      </c>
      <c r="C273" s="24">
        <v>6</v>
      </c>
      <c r="D273" s="24">
        <v>3.09</v>
      </c>
      <c r="E273" s="25">
        <v>9.7453703703703713E-3</v>
      </c>
      <c r="F273" s="26">
        <f t="shared" si="16"/>
        <v>3.1538415438091818E-3</v>
      </c>
      <c r="G273" s="18">
        <f>IF(B273="F",VLOOKUP(D273,Barem!$B$2:$C$11,2,1),VLOOKUP(D273,Barem!$B$12:$C$21,2,1))</f>
        <v>1</v>
      </c>
      <c r="H273" s="18">
        <f>IF(G273=0,0,IF(B273="F",VLOOKUP(F273,Barem!$G$2:$H$11,2,1),VLOOKUP(F273,Barem!$G$12:$H$21,2,1)))</f>
        <v>3.5</v>
      </c>
      <c r="I273" s="24">
        <v>3</v>
      </c>
      <c r="J273" s="19">
        <f>VLOOKUP($C273, Barem!$L:$N,3,0)</f>
        <v>0.3</v>
      </c>
      <c r="K273" s="19">
        <f>VLOOKUP($C273, Barem!$L:$O,4,0)</f>
        <v>0.2</v>
      </c>
      <c r="L273" s="19">
        <f>VLOOKUP($C273, Barem!$L:$P,5,0)</f>
        <v>0.5</v>
      </c>
      <c r="M273" s="49"/>
      <c r="N273" s="83">
        <f>IF(D273&gt;21,VLOOKUP(D273,Barem!$R$1:$S$48,2,1),0)</f>
        <v>0</v>
      </c>
      <c r="O273" s="46">
        <f t="shared" si="17"/>
        <v>2.5</v>
      </c>
      <c r="P273" s="52">
        <v>43632</v>
      </c>
      <c r="Q273" s="18">
        <f t="shared" si="18"/>
        <v>1</v>
      </c>
      <c r="S273" s="76">
        <f t="shared" si="19"/>
        <v>0.80906148867313921</v>
      </c>
    </row>
    <row r="274" spans="1:19" x14ac:dyDescent="0.2">
      <c r="A274" s="23" t="s">
        <v>189</v>
      </c>
      <c r="B274" s="36" t="str">
        <f>VLOOKUP(A274,Participanti!A:B,2,0)</f>
        <v>M</v>
      </c>
      <c r="C274" s="24">
        <v>6</v>
      </c>
      <c r="D274" s="24">
        <v>22.06</v>
      </c>
      <c r="E274" s="25">
        <v>0.14266203703703703</v>
      </c>
      <c r="F274" s="26">
        <f t="shared" si="16"/>
        <v>6.46700077230449E-3</v>
      </c>
      <c r="G274" s="18">
        <f>IF(B274="F",VLOOKUP(D274,Barem!$B$2:$C$11,2,1),VLOOKUP(D274,Barem!$B$12:$C$21,2,1))</f>
        <v>5</v>
      </c>
      <c r="H274" s="18">
        <f>IF(G274=0,0,IF(B274="F",VLOOKUP(F274,Barem!$G$2:$H$11,2,1),VLOOKUP(F274,Barem!$G$12:$H$21,2,1)))</f>
        <v>0</v>
      </c>
      <c r="I274" s="24">
        <v>3</v>
      </c>
      <c r="J274" s="19">
        <f>VLOOKUP($C274, Barem!$L:$N,3,0)</f>
        <v>0.3</v>
      </c>
      <c r="K274" s="19">
        <f>VLOOKUP($C274, Barem!$L:$O,4,0)</f>
        <v>0.2</v>
      </c>
      <c r="L274" s="19">
        <f>VLOOKUP($C274, Barem!$L:$P,5,0)</f>
        <v>0.5</v>
      </c>
      <c r="M274" s="49">
        <v>1.5</v>
      </c>
      <c r="N274" s="83">
        <f>IF(D274&gt;21,VLOOKUP(D274,Barem!$R$1:$S$48,2,1),0)</f>
        <v>0</v>
      </c>
      <c r="O274" s="46">
        <f t="shared" si="17"/>
        <v>4.5</v>
      </c>
      <c r="P274" s="52">
        <v>43631</v>
      </c>
      <c r="Q274" s="18">
        <f t="shared" si="18"/>
        <v>1</v>
      </c>
      <c r="S274" s="76">
        <f t="shared" si="19"/>
        <v>0.20398912058023574</v>
      </c>
    </row>
    <row r="275" spans="1:19" x14ac:dyDescent="0.2">
      <c r="A275" s="23" t="s">
        <v>191</v>
      </c>
      <c r="B275" s="36" t="str">
        <f>VLOOKUP(A275,Participanti!A:B,2,0)</f>
        <v>M</v>
      </c>
      <c r="C275" s="24">
        <v>6</v>
      </c>
      <c r="D275" s="24">
        <v>18.03</v>
      </c>
      <c r="E275" s="25">
        <v>6.700231481481482E-2</v>
      </c>
      <c r="F275" s="26">
        <f t="shared" si="16"/>
        <v>3.7161572276658244E-3</v>
      </c>
      <c r="G275" s="18">
        <f>IF(B275="F",VLOOKUP(D275,Barem!$B$2:$C$11,2,1),VLOOKUP(D275,Barem!$B$12:$C$21,2,1))</f>
        <v>4</v>
      </c>
      <c r="H275" s="18">
        <f>IF(G275=0,0,IF(B275="F",VLOOKUP(F275,Barem!$G$2:$H$11,2,1),VLOOKUP(F275,Barem!$G$12:$H$21,2,1)))</f>
        <v>2</v>
      </c>
      <c r="I275" s="24">
        <v>3</v>
      </c>
      <c r="J275" s="19">
        <f>VLOOKUP($C275, Barem!$L:$N,3,0)</f>
        <v>0.3</v>
      </c>
      <c r="K275" s="19">
        <f>VLOOKUP($C275, Barem!$L:$O,4,0)</f>
        <v>0.2</v>
      </c>
      <c r="L275" s="19">
        <f>VLOOKUP($C275, Barem!$L:$P,5,0)</f>
        <v>0.5</v>
      </c>
      <c r="M275" s="49"/>
      <c r="N275" s="83">
        <f>IF(D275&gt;21,VLOOKUP(D275,Barem!$R$1:$S$48,2,1),0)</f>
        <v>0</v>
      </c>
      <c r="O275" s="46">
        <f t="shared" si="17"/>
        <v>3.1</v>
      </c>
      <c r="P275" s="52">
        <v>43632</v>
      </c>
      <c r="Q275" s="18">
        <f t="shared" si="18"/>
        <v>1</v>
      </c>
      <c r="S275" s="76">
        <f t="shared" si="19"/>
        <v>0.17193566278424846</v>
      </c>
    </row>
    <row r="276" spans="1:19" x14ac:dyDescent="0.2">
      <c r="A276" s="23" t="s">
        <v>193</v>
      </c>
      <c r="B276" s="36" t="str">
        <f>VLOOKUP(A276,Participanti!A:B,2,0)</f>
        <v>M</v>
      </c>
      <c r="C276" s="24">
        <v>6</v>
      </c>
      <c r="D276" s="24"/>
      <c r="E276" s="25"/>
      <c r="F276" s="26" t="e">
        <f t="shared" si="16"/>
        <v>#DIV/0!</v>
      </c>
      <c r="G276" s="18">
        <f>IF(B276="F",VLOOKUP(D276,Barem!$B$2:$C$11,2,1),VLOOKUP(D276,Barem!$B$12:$C$21,2,1))</f>
        <v>0</v>
      </c>
      <c r="H276" s="18">
        <f>IF(G276=0,0,IF(B276="F",VLOOKUP(F276,Barem!$G$2:$H$11,2,1),VLOOKUP(F276,Barem!$G$12:$H$21,2,1)))</f>
        <v>0</v>
      </c>
      <c r="I276" s="24"/>
      <c r="J276" s="19">
        <f>VLOOKUP($C276, Barem!$L:$N,3,0)</f>
        <v>0.3</v>
      </c>
      <c r="K276" s="19">
        <f>VLOOKUP($C276, Barem!$L:$O,4,0)</f>
        <v>0.2</v>
      </c>
      <c r="L276" s="19">
        <f>VLOOKUP($C276, Barem!$L:$P,5,0)</f>
        <v>0.5</v>
      </c>
      <c r="M276" s="49"/>
      <c r="N276" s="83">
        <f>IF(D276&gt;21,VLOOKUP(D276,Barem!$R$1:$S$48,2,1),0)</f>
        <v>0</v>
      </c>
      <c r="O276" s="46">
        <f t="shared" si="17"/>
        <v>0</v>
      </c>
      <c r="P276" s="52"/>
      <c r="Q276" s="18">
        <f t="shared" si="18"/>
        <v>1</v>
      </c>
      <c r="R276" s="3" t="s">
        <v>243</v>
      </c>
      <c r="S276" s="76" t="e">
        <f t="shared" si="19"/>
        <v>#DIV/0!</v>
      </c>
    </row>
    <row r="277" spans="1:19" x14ac:dyDescent="0.2">
      <c r="A277" s="23" t="s">
        <v>194</v>
      </c>
      <c r="B277" s="36" t="str">
        <f>VLOOKUP(A277,Participanti!A:B,2,0)</f>
        <v>F</v>
      </c>
      <c r="C277" s="24">
        <v>6</v>
      </c>
      <c r="D277" s="24">
        <v>10.119999999999999</v>
      </c>
      <c r="E277" s="25">
        <v>3.695601851851852E-2</v>
      </c>
      <c r="F277" s="26">
        <f t="shared" si="16"/>
        <v>3.6517804860196168E-3</v>
      </c>
      <c r="G277" s="18">
        <f>IF(B277="F",VLOOKUP(D277,Barem!$B$2:$C$11,2,1),VLOOKUP(D277,Barem!$B$12:$C$21,2,1))</f>
        <v>2.5</v>
      </c>
      <c r="H277" s="18">
        <f>IF(G277=0,0,IF(B277="F",VLOOKUP(F277,Barem!$G$2:$H$11,2,1),VLOOKUP(F277,Barem!$G$12:$H$21,2,1)))</f>
        <v>3.5</v>
      </c>
      <c r="I277" s="24">
        <v>3.5</v>
      </c>
      <c r="J277" s="19">
        <f>VLOOKUP($C277, Barem!$L:$N,3,0)</f>
        <v>0.3</v>
      </c>
      <c r="K277" s="19">
        <f>VLOOKUP($C277, Barem!$L:$O,4,0)</f>
        <v>0.2</v>
      </c>
      <c r="L277" s="19">
        <f>VLOOKUP($C277, Barem!$L:$P,5,0)</f>
        <v>0.5</v>
      </c>
      <c r="M277" s="49"/>
      <c r="N277" s="83">
        <f>IF(D277&gt;21,VLOOKUP(D277,Barem!$R$1:$S$48,2,1),0)</f>
        <v>0</v>
      </c>
      <c r="O277" s="46">
        <f t="shared" si="17"/>
        <v>3.2</v>
      </c>
      <c r="P277" s="52">
        <v>43629</v>
      </c>
      <c r="Q277" s="18">
        <f t="shared" si="18"/>
        <v>1</v>
      </c>
      <c r="S277" s="76">
        <f t="shared" si="19"/>
        <v>0.31620553359683801</v>
      </c>
    </row>
    <row r="278" spans="1:19" x14ac:dyDescent="0.2">
      <c r="A278" s="23" t="s">
        <v>195</v>
      </c>
      <c r="B278" s="36" t="str">
        <f>VLOOKUP(A278,Participanti!A:B,2,0)</f>
        <v>M</v>
      </c>
      <c r="C278" s="24">
        <v>6</v>
      </c>
      <c r="D278" s="24">
        <v>22.4</v>
      </c>
      <c r="E278" s="25">
        <v>7.3101851851851848E-2</v>
      </c>
      <c r="F278" s="26">
        <f t="shared" si="16"/>
        <v>3.2634755291005291E-3</v>
      </c>
      <c r="G278" s="18">
        <f>IF(B278="F",VLOOKUP(D278,Barem!$B$2:$C$11,2,1),VLOOKUP(D278,Barem!$B$12:$C$21,2,1))</f>
        <v>5</v>
      </c>
      <c r="H278" s="18">
        <f>IF(G278=0,0,IF(B278="F",VLOOKUP(F278,Barem!$G$2:$H$11,2,1),VLOOKUP(F278,Barem!$G$12:$H$21,2,1)))</f>
        <v>3.5</v>
      </c>
      <c r="I278" s="24">
        <v>3</v>
      </c>
      <c r="J278" s="19">
        <f>VLOOKUP($C278, Barem!$L:$N,3,0)</f>
        <v>0.3</v>
      </c>
      <c r="K278" s="19">
        <f>VLOOKUP($C278, Barem!$L:$O,4,0)</f>
        <v>0.2</v>
      </c>
      <c r="L278" s="19">
        <f>VLOOKUP($C278, Barem!$L:$P,5,0)</f>
        <v>0.5</v>
      </c>
      <c r="M278" s="49"/>
      <c r="N278" s="83">
        <f>IF(D278&gt;21,VLOOKUP(D278,Barem!$R$1:$S$48,2,1),0)</f>
        <v>0</v>
      </c>
      <c r="O278" s="46">
        <f t="shared" si="17"/>
        <v>3.7</v>
      </c>
      <c r="P278" s="52">
        <v>43626</v>
      </c>
      <c r="Q278" s="18">
        <f t="shared" si="18"/>
        <v>1</v>
      </c>
      <c r="S278" s="76">
        <f t="shared" si="19"/>
        <v>0.16517857142857145</v>
      </c>
    </row>
    <row r="279" spans="1:19" x14ac:dyDescent="0.2">
      <c r="A279" s="23" t="s">
        <v>196</v>
      </c>
      <c r="B279" s="36" t="str">
        <f>VLOOKUP(A279,Participanti!A:B,2,0)</f>
        <v>M</v>
      </c>
      <c r="C279" s="24">
        <v>6</v>
      </c>
      <c r="D279" s="24"/>
      <c r="E279" s="25"/>
      <c r="F279" s="74" t="e">
        <f t="shared" si="16"/>
        <v>#DIV/0!</v>
      </c>
      <c r="G279" s="18">
        <f>IF(B279="F",VLOOKUP(D279,Barem!$B$2:$C$11,2,1),VLOOKUP(D279,Barem!$B$12:$C$21,2,1))</f>
        <v>0</v>
      </c>
      <c r="H279" s="18">
        <f>IF(G279=0,0,IF(B279="F",VLOOKUP(F279,Barem!$G$2:$H$11,2,1),VLOOKUP(F279,Barem!$G$12:$H$21,2,1)))</f>
        <v>0</v>
      </c>
      <c r="I279" s="24"/>
      <c r="J279" s="19">
        <f>VLOOKUP($C279, Barem!$L:$N,3,0)</f>
        <v>0.3</v>
      </c>
      <c r="K279" s="19">
        <f>VLOOKUP($C279, Barem!$L:$O,4,0)</f>
        <v>0.2</v>
      </c>
      <c r="L279" s="19">
        <f>VLOOKUP($C279, Barem!$L:$P,5,0)</f>
        <v>0.5</v>
      </c>
      <c r="M279" s="49"/>
      <c r="N279" s="83">
        <f>IF(D279&gt;21,VLOOKUP(D279,Barem!$R$1:$S$48,2,1),0)</f>
        <v>0</v>
      </c>
      <c r="O279" s="46">
        <f t="shared" si="17"/>
        <v>0</v>
      </c>
      <c r="P279" s="52"/>
      <c r="Q279" s="18">
        <f t="shared" si="18"/>
        <v>1</v>
      </c>
      <c r="S279" s="76" t="e">
        <f t="shared" si="19"/>
        <v>#DIV/0!</v>
      </c>
    </row>
    <row r="280" spans="1:19" x14ac:dyDescent="0.2">
      <c r="A280" s="23" t="s">
        <v>198</v>
      </c>
      <c r="B280" s="36" t="str">
        <f>VLOOKUP(A280,Participanti!A:B,2,0)</f>
        <v>M</v>
      </c>
      <c r="C280" s="24">
        <v>6</v>
      </c>
      <c r="D280" s="24">
        <v>14.01</v>
      </c>
      <c r="E280" s="25">
        <v>4.8402777777777774E-2</v>
      </c>
      <c r="F280" s="26">
        <f t="shared" si="16"/>
        <v>3.4548735030533744E-3</v>
      </c>
      <c r="G280" s="18">
        <f>IF(B280="F",VLOOKUP(D280,Barem!$B$2:$C$11,2,1),VLOOKUP(D280,Barem!$B$12:$C$21,2,1))</f>
        <v>3</v>
      </c>
      <c r="H280" s="18">
        <f>IF(G280=0,0,IF(B280="F",VLOOKUP(F280,Barem!$G$2:$H$11,2,1),VLOOKUP(F280,Barem!$G$12:$H$21,2,1)))</f>
        <v>3</v>
      </c>
      <c r="I280" s="24">
        <v>3.5</v>
      </c>
      <c r="J280" s="19">
        <f>VLOOKUP($C280, Barem!$L:$N,3,0)</f>
        <v>0.3</v>
      </c>
      <c r="K280" s="19">
        <f>VLOOKUP($C280, Barem!$L:$O,4,0)</f>
        <v>0.2</v>
      </c>
      <c r="L280" s="19">
        <f>VLOOKUP($C280, Barem!$L:$P,5,0)</f>
        <v>0.5</v>
      </c>
      <c r="M280" s="49"/>
      <c r="N280" s="83">
        <f>IF(D280&gt;21,VLOOKUP(D280,Barem!$R$1:$S$48,2,1),0)</f>
        <v>0</v>
      </c>
      <c r="O280" s="46">
        <f t="shared" si="17"/>
        <v>3.25</v>
      </c>
      <c r="P280" s="52">
        <v>43631</v>
      </c>
      <c r="Q280" s="18">
        <f t="shared" si="18"/>
        <v>1</v>
      </c>
      <c r="S280" s="76">
        <f t="shared" si="19"/>
        <v>0.23197715917202</v>
      </c>
    </row>
    <row r="281" spans="1:19" x14ac:dyDescent="0.2">
      <c r="A281" s="23" t="s">
        <v>200</v>
      </c>
      <c r="B281" s="36" t="str">
        <f>VLOOKUP(A281,Participanti!A:B,2,0)</f>
        <v>M</v>
      </c>
      <c r="C281" s="24">
        <v>6</v>
      </c>
      <c r="D281" s="24">
        <v>7</v>
      </c>
      <c r="E281" s="25">
        <v>2.4131944444444445E-2</v>
      </c>
      <c r="F281" s="26">
        <f t="shared" si="16"/>
        <v>3.4474206349206352E-3</v>
      </c>
      <c r="G281" s="18">
        <f>IF(B281="F",VLOOKUP(D281,Barem!$B$2:$C$11,2,1),VLOOKUP(D281,Barem!$B$12:$C$21,2,1))</f>
        <v>2</v>
      </c>
      <c r="H281" s="18">
        <f>IF(G281=0,0,IF(B281="F",VLOOKUP(F281,Barem!$G$2:$H$11,2,1),VLOOKUP(F281,Barem!$G$12:$H$21,2,1)))</f>
        <v>3</v>
      </c>
      <c r="I281" s="24">
        <v>1.5</v>
      </c>
      <c r="J281" s="19">
        <f>VLOOKUP($C281, Barem!$L:$N,3,0)</f>
        <v>0.3</v>
      </c>
      <c r="K281" s="19">
        <f>VLOOKUP($C281, Barem!$L:$O,4,0)</f>
        <v>0.2</v>
      </c>
      <c r="L281" s="19">
        <f>VLOOKUP($C281, Barem!$L:$P,5,0)</f>
        <v>0.5</v>
      </c>
      <c r="M281" s="49"/>
      <c r="N281" s="83">
        <f>IF(D281&gt;21,VLOOKUP(D281,Barem!$R$1:$S$48,2,1),0)</f>
        <v>0</v>
      </c>
      <c r="O281" s="46">
        <f t="shared" si="17"/>
        <v>1.9500000000000002</v>
      </c>
      <c r="P281" s="52">
        <v>43631</v>
      </c>
      <c r="Q281" s="18">
        <f t="shared" si="18"/>
        <v>1</v>
      </c>
      <c r="S281" s="76">
        <f t="shared" si="19"/>
        <v>0.27857142857142858</v>
      </c>
    </row>
    <row r="282" spans="1:19" x14ac:dyDescent="0.2">
      <c r="A282" s="23" t="s">
        <v>203</v>
      </c>
      <c r="B282" s="36" t="str">
        <f>VLOOKUP(A282,Participanti!A:B,2,0)</f>
        <v>M</v>
      </c>
      <c r="C282" s="24">
        <v>6</v>
      </c>
      <c r="D282" s="24">
        <v>10.85</v>
      </c>
      <c r="E282" s="25">
        <v>4.8715277777777781E-2</v>
      </c>
      <c r="F282" s="26">
        <f t="shared" si="16"/>
        <v>4.4898873527905794E-3</v>
      </c>
      <c r="G282" s="18">
        <f>IF(B282="F",VLOOKUP(D282,Barem!$B$2:$C$11,2,1),VLOOKUP(D282,Barem!$B$12:$C$21,2,1))</f>
        <v>2.5</v>
      </c>
      <c r="H282" s="18">
        <f>IF(G282=0,0,IF(B282="F",VLOOKUP(F282,Barem!$G$2:$H$11,2,1),VLOOKUP(F282,Barem!$G$12:$H$21,2,1)))</f>
        <v>1</v>
      </c>
      <c r="I282" s="24">
        <v>2</v>
      </c>
      <c r="J282" s="19">
        <f>VLOOKUP($C282, Barem!$L:$N,3,0)</f>
        <v>0.3</v>
      </c>
      <c r="K282" s="19">
        <f>VLOOKUP($C282, Barem!$L:$O,4,0)</f>
        <v>0.2</v>
      </c>
      <c r="L282" s="19">
        <f>VLOOKUP($C282, Barem!$L:$P,5,0)</f>
        <v>0.5</v>
      </c>
      <c r="M282" s="49"/>
      <c r="N282" s="83">
        <f>IF(D282&gt;21,VLOOKUP(D282,Barem!$R$1:$S$48,2,1),0)</f>
        <v>0</v>
      </c>
      <c r="O282" s="46">
        <f t="shared" si="17"/>
        <v>1.95</v>
      </c>
      <c r="P282" s="52">
        <v>43627</v>
      </c>
      <c r="Q282" s="18">
        <f t="shared" si="18"/>
        <v>1</v>
      </c>
      <c r="S282" s="76">
        <f t="shared" si="19"/>
        <v>0.17972350230414746</v>
      </c>
    </row>
    <row r="283" spans="1:19" x14ac:dyDescent="0.2">
      <c r="A283" s="23" t="s">
        <v>205</v>
      </c>
      <c r="B283" s="36" t="str">
        <f>VLOOKUP(A283,Participanti!A:B,2,0)</f>
        <v>F</v>
      </c>
      <c r="C283" s="24">
        <v>6</v>
      </c>
      <c r="D283" s="24"/>
      <c r="E283" s="25"/>
      <c r="F283" s="26" t="e">
        <f t="shared" si="16"/>
        <v>#DIV/0!</v>
      </c>
      <c r="G283" s="18">
        <f>IF(B283="F",VLOOKUP(D283,Barem!$B$2:$C$11,2,1),VLOOKUP(D283,Barem!$B$12:$C$21,2,1))</f>
        <v>0</v>
      </c>
      <c r="H283" s="18">
        <f>IF(G283=0,0,IF(B283="F",VLOOKUP(F283,Barem!$G$2:$H$11,2,1),VLOOKUP(F283,Barem!$G$12:$H$21,2,1)))</f>
        <v>0</v>
      </c>
      <c r="I283" s="24"/>
      <c r="J283" s="19">
        <f>VLOOKUP($C283, Barem!$L:$N,3,0)</f>
        <v>0.3</v>
      </c>
      <c r="K283" s="19">
        <f>VLOOKUP($C283, Barem!$L:$O,4,0)</f>
        <v>0.2</v>
      </c>
      <c r="L283" s="19">
        <f>VLOOKUP($C283, Barem!$L:$P,5,0)</f>
        <v>0.5</v>
      </c>
      <c r="M283" s="49"/>
      <c r="N283" s="83">
        <f>IF(D283&gt;21,VLOOKUP(D283,Barem!$R$1:$S$48,2,1),0)</f>
        <v>0</v>
      </c>
      <c r="O283" s="46">
        <f t="shared" si="17"/>
        <v>0</v>
      </c>
      <c r="P283" s="52"/>
      <c r="Q283" s="18">
        <f t="shared" si="18"/>
        <v>1</v>
      </c>
      <c r="S283" s="76" t="e">
        <f t="shared" si="19"/>
        <v>#DIV/0!</v>
      </c>
    </row>
    <row r="284" spans="1:19" x14ac:dyDescent="0.2">
      <c r="A284" s="23" t="s">
        <v>207</v>
      </c>
      <c r="B284" s="36" t="str">
        <f>VLOOKUP(A284,Participanti!A:B,2,0)</f>
        <v>F</v>
      </c>
      <c r="C284" s="24">
        <v>6</v>
      </c>
      <c r="D284" s="24">
        <v>10.01</v>
      </c>
      <c r="E284" s="25">
        <v>4.130787037037037E-2</v>
      </c>
      <c r="F284" s="26">
        <f t="shared" si="16"/>
        <v>4.1266603766603764E-3</v>
      </c>
      <c r="G284" s="18">
        <f>IF(B284="F",VLOOKUP(D284,Barem!$B$2:$C$11,2,1),VLOOKUP(D284,Barem!$B$12:$C$21,2,1))</f>
        <v>2.5</v>
      </c>
      <c r="H284" s="18">
        <f>IF(G284=0,0,IF(B284="F",VLOOKUP(F284,Barem!$G$2:$H$11,2,1),VLOOKUP(F284,Barem!$G$12:$H$21,2,1)))</f>
        <v>2</v>
      </c>
      <c r="I284" s="24">
        <v>2.5</v>
      </c>
      <c r="J284" s="19">
        <f>VLOOKUP($C284, Barem!$L:$N,3,0)</f>
        <v>0.3</v>
      </c>
      <c r="K284" s="19">
        <f>VLOOKUP($C284, Barem!$L:$O,4,0)</f>
        <v>0.2</v>
      </c>
      <c r="L284" s="19">
        <f>VLOOKUP($C284, Barem!$L:$P,5,0)</f>
        <v>0.5</v>
      </c>
      <c r="M284" s="49"/>
      <c r="N284" s="83">
        <f>IF(D284&gt;21,VLOOKUP(D284,Barem!$R$1:$S$48,2,1),0)</f>
        <v>0</v>
      </c>
      <c r="O284" s="46">
        <f t="shared" si="17"/>
        <v>2.4</v>
      </c>
      <c r="P284" s="52">
        <v>43626</v>
      </c>
      <c r="Q284" s="18">
        <f t="shared" si="18"/>
        <v>1</v>
      </c>
      <c r="S284" s="76">
        <f t="shared" si="19"/>
        <v>0.23976023976023975</v>
      </c>
    </row>
    <row r="285" spans="1:19" x14ac:dyDescent="0.2">
      <c r="A285" s="23" t="s">
        <v>2</v>
      </c>
      <c r="B285" s="36" t="str">
        <f>VLOOKUP(A285,Participanti!A:B,2,0)</f>
        <v>M</v>
      </c>
      <c r="C285" s="24">
        <v>6</v>
      </c>
      <c r="D285" s="24">
        <v>32.299999999999997</v>
      </c>
      <c r="E285" s="25">
        <v>0.11798611111111111</v>
      </c>
      <c r="F285" s="26">
        <f t="shared" si="16"/>
        <v>3.6528207774337807E-3</v>
      </c>
      <c r="G285" s="18">
        <f>IF(B285="F",VLOOKUP(D285,Barem!$B$2:$C$11,2,1),VLOOKUP(D285,Barem!$B$12:$C$21,2,1))</f>
        <v>5</v>
      </c>
      <c r="H285" s="18">
        <f>IF(G285=0,0,IF(B285="F",VLOOKUP(F285,Barem!$G$2:$H$11,2,1),VLOOKUP(F285,Barem!$G$12:$H$21,2,1)))</f>
        <v>2.5</v>
      </c>
      <c r="I285" s="24">
        <v>3.5</v>
      </c>
      <c r="J285" s="19">
        <f>VLOOKUP($C285, Barem!$L:$N,3,0)</f>
        <v>0.3</v>
      </c>
      <c r="K285" s="19">
        <f>VLOOKUP($C285, Barem!$L:$O,4,0)</f>
        <v>0.2</v>
      </c>
      <c r="L285" s="19">
        <f>VLOOKUP($C285, Barem!$L:$P,5,0)</f>
        <v>0.5</v>
      </c>
      <c r="M285" s="49"/>
      <c r="N285" s="83">
        <f>IF(D285&gt;21,VLOOKUP(D285,Barem!$R$1:$S$48,2,1),0)</f>
        <v>0.2</v>
      </c>
      <c r="O285" s="46">
        <f t="shared" si="17"/>
        <v>3.95</v>
      </c>
      <c r="P285" s="52">
        <v>43631</v>
      </c>
      <c r="Q285" s="18">
        <f t="shared" si="18"/>
        <v>1</v>
      </c>
      <c r="S285" s="76">
        <f t="shared" si="19"/>
        <v>0.12229102167182664</v>
      </c>
    </row>
    <row r="286" spans="1:19" x14ac:dyDescent="0.2">
      <c r="A286" s="23" t="s">
        <v>223</v>
      </c>
      <c r="B286" s="36" t="str">
        <f>VLOOKUP(A286,Participanti!A:B,2,0)</f>
        <v>M</v>
      </c>
      <c r="C286" s="24">
        <v>6</v>
      </c>
      <c r="D286" s="24">
        <v>15.04</v>
      </c>
      <c r="E286" s="25">
        <v>5.7060185185185186E-2</v>
      </c>
      <c r="F286" s="26">
        <f t="shared" si="16"/>
        <v>3.793895291568164E-3</v>
      </c>
      <c r="G286" s="18">
        <f>IF(B286="F",VLOOKUP(D286,Barem!$B$2:$C$11,2,1),VLOOKUP(D286,Barem!$B$12:$C$21,2,1))</f>
        <v>3.5</v>
      </c>
      <c r="H286" s="18">
        <f>IF(G286=0,0,IF(B286="F",VLOOKUP(F286,Barem!$G$2:$H$11,2,1),VLOOKUP(F286,Barem!$G$12:$H$21,2,1)))</f>
        <v>2</v>
      </c>
      <c r="I286" s="24">
        <v>2.5</v>
      </c>
      <c r="J286" s="19">
        <f>VLOOKUP($C286, Barem!$L:$N,3,0)</f>
        <v>0.3</v>
      </c>
      <c r="K286" s="19">
        <f>VLOOKUP($C286, Barem!$L:$O,4,0)</f>
        <v>0.2</v>
      </c>
      <c r="L286" s="19">
        <f>VLOOKUP($C286, Barem!$L:$P,5,0)</f>
        <v>0.5</v>
      </c>
      <c r="M286" s="49"/>
      <c r="N286" s="83">
        <f>IF(D286&gt;21,VLOOKUP(D286,Barem!$R$1:$S$48,2,1),0)</f>
        <v>0</v>
      </c>
      <c r="O286" s="46">
        <f t="shared" si="17"/>
        <v>2.7</v>
      </c>
      <c r="P286" s="52">
        <v>43631</v>
      </c>
      <c r="Q286" s="18">
        <f t="shared" si="18"/>
        <v>1</v>
      </c>
      <c r="S286" s="76">
        <f t="shared" si="19"/>
        <v>0.17952127659574471</v>
      </c>
    </row>
    <row r="287" spans="1:19" x14ac:dyDescent="0.2">
      <c r="A287" s="62" t="s">
        <v>233</v>
      </c>
      <c r="B287" s="63" t="str">
        <f>VLOOKUP(A287,Participanti!A:B,2,0)</f>
        <v>M</v>
      </c>
      <c r="C287" s="64">
        <v>6</v>
      </c>
      <c r="D287" s="64"/>
      <c r="E287" s="65"/>
      <c r="F287" s="66" t="e">
        <f t="shared" si="16"/>
        <v>#DIV/0!</v>
      </c>
      <c r="G287" s="67">
        <f>IF(B287="F",VLOOKUP(D287,Barem!$B$2:$C$11,2,1),VLOOKUP(D287,Barem!$B$12:$C$21,2,1))</f>
        <v>0</v>
      </c>
      <c r="H287" s="67">
        <f>IF(G287=0,0,IF(B287="F",VLOOKUP(F287,Barem!$G$2:$H$11,2,1),VLOOKUP(F287,Barem!$G$12:$H$21,2,1)))</f>
        <v>0</v>
      </c>
      <c r="I287" s="64"/>
      <c r="J287" s="68">
        <f>VLOOKUP($C287, Barem!$L:$N,3,0)</f>
        <v>0.3</v>
      </c>
      <c r="K287" s="68">
        <f>VLOOKUP($C287, Barem!$L:$O,4,0)</f>
        <v>0.2</v>
      </c>
      <c r="L287" s="68">
        <f>VLOOKUP($C287, Barem!$L:$P,5,0)</f>
        <v>0.5</v>
      </c>
      <c r="M287" s="69"/>
      <c r="N287" s="84">
        <f>IF(D287&gt;21,VLOOKUP(D287,Barem!$R$1:$S$48,2,1),0)</f>
        <v>0</v>
      </c>
      <c r="O287" s="70">
        <f t="shared" si="17"/>
        <v>0</v>
      </c>
      <c r="P287" s="71"/>
      <c r="Q287" s="67">
        <f t="shared" si="18"/>
        <v>1</v>
      </c>
      <c r="R287" s="72"/>
      <c r="S287" s="76" t="e">
        <f t="shared" si="19"/>
        <v>#DIV/0!</v>
      </c>
    </row>
    <row r="288" spans="1:19" x14ac:dyDescent="0.2">
      <c r="A288" s="23" t="s">
        <v>235</v>
      </c>
      <c r="B288" s="36" t="str">
        <f>VLOOKUP(A288,Participanti!A:B,2,0)</f>
        <v>M</v>
      </c>
      <c r="C288" s="24">
        <v>7</v>
      </c>
      <c r="D288" s="24">
        <v>19.05</v>
      </c>
      <c r="E288" s="25">
        <v>7.7164351851851845E-2</v>
      </c>
      <c r="F288" s="26">
        <f t="shared" si="16"/>
        <v>4.050622144454165E-3</v>
      </c>
      <c r="G288" s="18">
        <f>IF(B288="F",VLOOKUP(D288,Barem!$B$2:$C$11,2,1),VLOOKUP(D288,Barem!$B$12:$C$21,2,1))</f>
        <v>4.5</v>
      </c>
      <c r="H288" s="18">
        <f>IF(G288=0,0,IF(B288="F",VLOOKUP(F288,Barem!$G$2:$H$11,2,1),VLOOKUP(F288,Barem!$G$12:$H$21,2,1)))</f>
        <v>1.5</v>
      </c>
      <c r="I288" s="24">
        <v>0.5</v>
      </c>
      <c r="J288" s="19">
        <f>VLOOKUP($C288, Barem!$L:$N,3,0)</f>
        <v>0.5</v>
      </c>
      <c r="K288" s="19">
        <f>VLOOKUP($C288, Barem!$L:$O,4,0)</f>
        <v>0.2</v>
      </c>
      <c r="L288" s="19">
        <f>VLOOKUP($C288, Barem!$L:$P,5,0)</f>
        <v>0.3</v>
      </c>
      <c r="M288" s="49"/>
      <c r="N288" s="83">
        <f>IF(D288&gt;21,VLOOKUP(D288,Barem!$R$1:$S$48,2,1),0)</f>
        <v>0</v>
      </c>
      <c r="O288" s="46">
        <f t="shared" si="17"/>
        <v>2.6999999999999997</v>
      </c>
      <c r="P288" s="52">
        <v>43638</v>
      </c>
      <c r="Q288" s="18">
        <f t="shared" si="18"/>
        <v>1</v>
      </c>
      <c r="R288" s="3" t="s">
        <v>148</v>
      </c>
      <c r="S288" s="76">
        <f t="shared" si="19"/>
        <v>0.1417322834645669</v>
      </c>
    </row>
    <row r="289" spans="1:19" x14ac:dyDescent="0.2">
      <c r="A289" s="23" t="s">
        <v>276</v>
      </c>
      <c r="B289" s="36" t="str">
        <f>VLOOKUP(A289,Participanti!A:B,2,0)</f>
        <v>M</v>
      </c>
      <c r="C289" s="24">
        <v>7</v>
      </c>
      <c r="D289" s="24">
        <v>24.25</v>
      </c>
      <c r="E289" s="25">
        <v>0.10527777777777779</v>
      </c>
      <c r="F289" s="26">
        <f t="shared" si="16"/>
        <v>4.3413516609392905E-3</v>
      </c>
      <c r="G289" s="18">
        <f>IF(B289="F",VLOOKUP(D289,Barem!$B$2:$C$11,2,1),VLOOKUP(D289,Barem!$B$12:$C$21,2,1))</f>
        <v>5</v>
      </c>
      <c r="H289" s="18">
        <f>IF(G289=0,0,IF(B289="F",VLOOKUP(F289,Barem!$G$2:$H$11,2,1),VLOOKUP(F289,Barem!$G$12:$H$21,2,1)))</f>
        <v>1</v>
      </c>
      <c r="I289" s="24">
        <v>3</v>
      </c>
      <c r="J289" s="19">
        <f>VLOOKUP($C289, Barem!$L:$N,3,0)</f>
        <v>0.5</v>
      </c>
      <c r="K289" s="19">
        <f>VLOOKUP($C289, Barem!$L:$O,4,0)</f>
        <v>0.2</v>
      </c>
      <c r="L289" s="19">
        <f>VLOOKUP($C289, Barem!$L:$P,5,0)</f>
        <v>0.3</v>
      </c>
      <c r="M289" s="49"/>
      <c r="N289" s="83">
        <f>IF(D289&gt;21,VLOOKUP(D289,Barem!$R$1:$S$48,2,1),0)</f>
        <v>0</v>
      </c>
      <c r="O289" s="46">
        <f t="shared" si="17"/>
        <v>3.6</v>
      </c>
      <c r="P289" s="52">
        <v>43639</v>
      </c>
      <c r="Q289" s="18">
        <f t="shared" si="18"/>
        <v>1</v>
      </c>
      <c r="S289" s="76">
        <f t="shared" si="19"/>
        <v>0.14845360824742268</v>
      </c>
    </row>
    <row r="290" spans="1:19" x14ac:dyDescent="0.2">
      <c r="A290" s="23" t="s">
        <v>54</v>
      </c>
      <c r="B290" s="36" t="str">
        <f>VLOOKUP(A290,Participanti!A:B,2,0)</f>
        <v>M</v>
      </c>
      <c r="C290" s="24">
        <v>7</v>
      </c>
      <c r="D290" s="24">
        <v>43.28</v>
      </c>
      <c r="E290" s="25">
        <v>0.28055555555555556</v>
      </c>
      <c r="F290" s="26">
        <f t="shared" si="16"/>
        <v>6.4823372355719859E-3</v>
      </c>
      <c r="G290" s="18">
        <f>IF(B290="F",VLOOKUP(D290,Barem!$B$2:$C$11,2,1),VLOOKUP(D290,Barem!$B$12:$C$21,2,1))</f>
        <v>5</v>
      </c>
      <c r="H290" s="18">
        <f>IF(G290=0,0,IF(B290="F",VLOOKUP(F290,Barem!$G$2:$H$11,2,1),VLOOKUP(F290,Barem!$G$12:$H$21,2,1)))</f>
        <v>0</v>
      </c>
      <c r="I290" s="24">
        <v>4.5</v>
      </c>
      <c r="J290" s="19">
        <f>VLOOKUP($C290, Barem!$L:$N,3,0)</f>
        <v>0.5</v>
      </c>
      <c r="K290" s="19">
        <f>VLOOKUP($C290, Barem!$L:$O,4,0)</f>
        <v>0.2</v>
      </c>
      <c r="L290" s="19">
        <f>VLOOKUP($C290, Barem!$L:$P,5,0)</f>
        <v>0.3</v>
      </c>
      <c r="M290" s="49">
        <v>1.5</v>
      </c>
      <c r="N290" s="83">
        <f>IF(D290&gt;21,VLOOKUP(D290,Barem!$R$1:$S$48,2,1),0)</f>
        <v>0.4</v>
      </c>
      <c r="O290" s="46">
        <f t="shared" si="17"/>
        <v>5.75</v>
      </c>
      <c r="P290" s="52">
        <v>43638</v>
      </c>
      <c r="Q290" s="18">
        <f t="shared" si="18"/>
        <v>1</v>
      </c>
      <c r="S290" s="76">
        <f t="shared" si="19"/>
        <v>0.13285582255083178</v>
      </c>
    </row>
    <row r="291" spans="1:19" x14ac:dyDescent="0.2">
      <c r="A291" s="23" t="s">
        <v>55</v>
      </c>
      <c r="B291" s="36" t="str">
        <f>VLOOKUP(A291,Participanti!A:B,2,0)</f>
        <v>F</v>
      </c>
      <c r="C291" s="24">
        <v>7</v>
      </c>
      <c r="D291" s="24">
        <v>10</v>
      </c>
      <c r="E291" s="25">
        <v>4.1678240740740745E-2</v>
      </c>
      <c r="F291" s="26">
        <f t="shared" si="16"/>
        <v>4.1678240740740747E-3</v>
      </c>
      <c r="G291" s="18">
        <f>IF(B291="F",VLOOKUP(D291,Barem!$B$2:$C$11,2,1),VLOOKUP(D291,Barem!$B$12:$C$21,2,1))</f>
        <v>2.5</v>
      </c>
      <c r="H291" s="18">
        <f>IF(G291=0,0,IF(B291="F",VLOOKUP(F291,Barem!$G$2:$H$11,2,1),VLOOKUP(F291,Barem!$G$12:$H$21,2,1)))</f>
        <v>2</v>
      </c>
      <c r="I291" s="24">
        <v>2</v>
      </c>
      <c r="J291" s="19">
        <f>VLOOKUP($C291, Barem!$L:$N,3,0)</f>
        <v>0.5</v>
      </c>
      <c r="K291" s="19">
        <f>VLOOKUP($C291, Barem!$L:$O,4,0)</f>
        <v>0.2</v>
      </c>
      <c r="L291" s="19">
        <f>VLOOKUP($C291, Barem!$L:$P,5,0)</f>
        <v>0.3</v>
      </c>
      <c r="M291" s="49"/>
      <c r="N291" s="83">
        <f>IF(D291&gt;21,VLOOKUP(D291,Barem!$R$1:$S$48,2,1),0)</f>
        <v>0</v>
      </c>
      <c r="O291" s="46">
        <f t="shared" si="17"/>
        <v>2.25</v>
      </c>
      <c r="P291" s="52">
        <v>43639</v>
      </c>
      <c r="Q291" s="18">
        <f t="shared" si="18"/>
        <v>1</v>
      </c>
      <c r="S291" s="76">
        <f t="shared" si="19"/>
        <v>0.22500000000000001</v>
      </c>
    </row>
    <row r="292" spans="1:19" x14ac:dyDescent="0.2">
      <c r="A292" s="23" t="s">
        <v>56</v>
      </c>
      <c r="B292" s="36" t="str">
        <f>VLOOKUP(A292,Participanti!A:B,2,0)</f>
        <v>F</v>
      </c>
      <c r="C292" s="24">
        <v>7</v>
      </c>
      <c r="D292" s="24"/>
      <c r="E292" s="25"/>
      <c r="F292" s="26" t="e">
        <f t="shared" si="16"/>
        <v>#DIV/0!</v>
      </c>
      <c r="G292" s="18">
        <f>IF(B292="F",VLOOKUP(D292,Barem!$B$2:$C$11,2,1),VLOOKUP(D292,Barem!$B$12:$C$21,2,1))</f>
        <v>0</v>
      </c>
      <c r="H292" s="18">
        <f>IF(G292=0,0,IF(B292="F",VLOOKUP(F292,Barem!$G$2:$H$11,2,1),VLOOKUP(F292,Barem!$G$12:$H$21,2,1)))</f>
        <v>0</v>
      </c>
      <c r="I292" s="24"/>
      <c r="J292" s="19">
        <f>VLOOKUP($C292, Barem!$L:$N,3,0)</f>
        <v>0.5</v>
      </c>
      <c r="K292" s="19">
        <f>VLOOKUP($C292, Barem!$L:$O,4,0)</f>
        <v>0.2</v>
      </c>
      <c r="L292" s="19">
        <f>VLOOKUP($C292, Barem!$L:$P,5,0)</f>
        <v>0.3</v>
      </c>
      <c r="M292" s="49"/>
      <c r="N292" s="83">
        <f>IF(D292&gt;21,VLOOKUP(D292,Barem!$R$1:$S$48,2,1),0)</f>
        <v>0</v>
      </c>
      <c r="O292" s="46">
        <f t="shared" si="17"/>
        <v>0</v>
      </c>
      <c r="P292" s="52"/>
      <c r="Q292" s="18">
        <f t="shared" si="18"/>
        <v>1</v>
      </c>
      <c r="S292" s="76" t="e">
        <f t="shared" si="19"/>
        <v>#DIV/0!</v>
      </c>
    </row>
    <row r="293" spans="1:19" x14ac:dyDescent="0.2">
      <c r="A293" s="23" t="s">
        <v>8</v>
      </c>
      <c r="B293" s="36" t="str">
        <f>VLOOKUP(A293,Participanti!A:B,2,0)</f>
        <v>M</v>
      </c>
      <c r="C293" s="24">
        <v>7</v>
      </c>
      <c r="D293" s="24">
        <v>18</v>
      </c>
      <c r="E293" s="25">
        <v>7.678240740740741E-2</v>
      </c>
      <c r="F293" s="26">
        <f t="shared" si="16"/>
        <v>4.2656893004115225E-3</v>
      </c>
      <c r="G293" s="18">
        <f>IF(B293="F",VLOOKUP(D293,Barem!$B$2:$C$11,2,1),VLOOKUP(D293,Barem!$B$12:$C$21,2,1))</f>
        <v>4</v>
      </c>
      <c r="H293" s="18">
        <f>IF(G293=0,0,IF(B293="F",VLOOKUP(F293,Barem!$G$2:$H$11,2,1),VLOOKUP(F293,Barem!$G$12:$H$21,2,1)))</f>
        <v>1</v>
      </c>
      <c r="I293" s="24">
        <v>2.5</v>
      </c>
      <c r="J293" s="19">
        <f>VLOOKUP($C293, Barem!$L:$N,3,0)</f>
        <v>0.5</v>
      </c>
      <c r="K293" s="19">
        <f>VLOOKUP($C293, Barem!$L:$O,4,0)</f>
        <v>0.2</v>
      </c>
      <c r="L293" s="19">
        <f>VLOOKUP($C293, Barem!$L:$P,5,0)</f>
        <v>0.3</v>
      </c>
      <c r="M293" s="49"/>
      <c r="N293" s="83">
        <f>IF(D293&gt;21,VLOOKUP(D293,Barem!$R$1:$S$48,2,1),0)</f>
        <v>0</v>
      </c>
      <c r="O293" s="46">
        <f t="shared" si="17"/>
        <v>2.95</v>
      </c>
      <c r="P293" s="52">
        <v>43634</v>
      </c>
      <c r="Q293" s="18">
        <f t="shared" si="18"/>
        <v>1</v>
      </c>
      <c r="S293" s="76">
        <f t="shared" si="19"/>
        <v>0.16388888888888889</v>
      </c>
    </row>
    <row r="294" spans="1:19" x14ac:dyDescent="0.2">
      <c r="A294" s="23" t="s">
        <v>57</v>
      </c>
      <c r="B294" s="36" t="str">
        <f>VLOOKUP(A294,Participanti!A:B,2,0)</f>
        <v>M</v>
      </c>
      <c r="C294" s="24">
        <v>7</v>
      </c>
      <c r="D294" s="24">
        <v>12.01</v>
      </c>
      <c r="E294" s="25">
        <v>3.951388888888889E-2</v>
      </c>
      <c r="F294" s="26">
        <f t="shared" si="16"/>
        <v>3.2900823387917479E-3</v>
      </c>
      <c r="G294" s="18">
        <f>IF(B294="F",VLOOKUP(D294,Barem!$B$2:$C$11,2,1),VLOOKUP(D294,Barem!$B$12:$C$21,2,1))</f>
        <v>3</v>
      </c>
      <c r="H294" s="18">
        <f>IF(G294=0,0,IF(B294="F",VLOOKUP(F294,Barem!$G$2:$H$11,2,1),VLOOKUP(F294,Barem!$G$12:$H$21,2,1)))</f>
        <v>3.5</v>
      </c>
      <c r="I294" s="24">
        <v>1.5</v>
      </c>
      <c r="J294" s="19">
        <f>VLOOKUP($C294, Barem!$L:$N,3,0)</f>
        <v>0.5</v>
      </c>
      <c r="K294" s="19">
        <f>VLOOKUP($C294, Barem!$L:$O,4,0)</f>
        <v>0.2</v>
      </c>
      <c r="L294" s="19">
        <f>VLOOKUP($C294, Barem!$L:$P,5,0)</f>
        <v>0.3</v>
      </c>
      <c r="M294" s="49"/>
      <c r="N294" s="83">
        <f>IF(D294&gt;21,VLOOKUP(D294,Barem!$R$1:$S$48,2,1),0)</f>
        <v>0</v>
      </c>
      <c r="O294" s="46">
        <f t="shared" si="17"/>
        <v>2.6500000000000004</v>
      </c>
      <c r="P294" s="52">
        <v>43639</v>
      </c>
      <c r="Q294" s="18">
        <f t="shared" si="18"/>
        <v>1</v>
      </c>
      <c r="S294" s="76">
        <f t="shared" si="19"/>
        <v>0.22064945878434641</v>
      </c>
    </row>
    <row r="295" spans="1:19" x14ac:dyDescent="0.2">
      <c r="A295" s="23" t="s">
        <v>59</v>
      </c>
      <c r="B295" s="36" t="str">
        <f>VLOOKUP(A295,Participanti!A:B,2,0)</f>
        <v>M</v>
      </c>
      <c r="C295" s="24">
        <v>7</v>
      </c>
      <c r="D295" s="24">
        <v>1.91</v>
      </c>
      <c r="E295" s="25">
        <v>8.7152777777777784E-3</v>
      </c>
      <c r="F295" s="26">
        <f t="shared" si="16"/>
        <v>4.5629726585223974E-3</v>
      </c>
      <c r="G295" s="18">
        <f>IF(B295="F",VLOOKUP(D295,Barem!$B$2:$C$11,2,1),VLOOKUP(D295,Barem!$B$12:$C$21,2,1))</f>
        <v>0</v>
      </c>
      <c r="H295" s="18">
        <f>IF(G295=0,0,IF(B295="F",VLOOKUP(F295,Barem!$G$2:$H$11,2,1),VLOOKUP(F295,Barem!$G$12:$H$21,2,1)))</f>
        <v>0</v>
      </c>
      <c r="I295" s="24">
        <v>1.5</v>
      </c>
      <c r="J295" s="19">
        <f>VLOOKUP($C295, Barem!$L:$N,3,0)</f>
        <v>0.5</v>
      </c>
      <c r="K295" s="19">
        <f>VLOOKUP($C295, Barem!$L:$O,4,0)</f>
        <v>0.2</v>
      </c>
      <c r="L295" s="19">
        <f>VLOOKUP($C295, Barem!$L:$P,5,0)</f>
        <v>0.3</v>
      </c>
      <c r="M295" s="49"/>
      <c r="N295" s="83">
        <f>IF(D295&gt;21,VLOOKUP(D295,Barem!$R$1:$S$48,2,1),0)</f>
        <v>0</v>
      </c>
      <c r="O295" s="46">
        <f t="shared" si="17"/>
        <v>0.44999999999999996</v>
      </c>
      <c r="P295" s="52">
        <v>43639</v>
      </c>
      <c r="Q295" s="18">
        <f t="shared" si="18"/>
        <v>1</v>
      </c>
      <c r="S295" s="76">
        <f t="shared" si="19"/>
        <v>0.2356020942408377</v>
      </c>
    </row>
    <row r="296" spans="1:19" x14ac:dyDescent="0.2">
      <c r="A296" s="23" t="s">
        <v>60</v>
      </c>
      <c r="B296" s="36" t="str">
        <f>VLOOKUP(A296,Participanti!A:B,2,0)</f>
        <v>F</v>
      </c>
      <c r="C296" s="24">
        <v>7</v>
      </c>
      <c r="D296" s="24"/>
      <c r="E296" s="25"/>
      <c r="F296" s="26" t="e">
        <f t="shared" si="16"/>
        <v>#DIV/0!</v>
      </c>
      <c r="G296" s="18">
        <f>IF(B296="F",VLOOKUP(D296,Barem!$B$2:$C$11,2,1),VLOOKUP(D296,Barem!$B$12:$C$21,2,1))</f>
        <v>0</v>
      </c>
      <c r="H296" s="18">
        <f>IF(G296=0,0,IF(B296="F",VLOOKUP(F296,Barem!$G$2:$H$11,2,1),VLOOKUP(F296,Barem!$G$12:$H$21,2,1)))</f>
        <v>0</v>
      </c>
      <c r="I296" s="24"/>
      <c r="J296" s="19">
        <f>VLOOKUP($C296, Barem!$L:$N,3,0)</f>
        <v>0.5</v>
      </c>
      <c r="K296" s="19">
        <f>VLOOKUP($C296, Barem!$L:$O,4,0)</f>
        <v>0.2</v>
      </c>
      <c r="L296" s="19">
        <f>VLOOKUP($C296, Barem!$L:$P,5,0)</f>
        <v>0.3</v>
      </c>
      <c r="M296" s="49"/>
      <c r="N296" s="83">
        <f>IF(D296&gt;21,VLOOKUP(D296,Barem!$R$1:$S$48,2,1),0)</f>
        <v>0</v>
      </c>
      <c r="O296" s="46">
        <f t="shared" si="17"/>
        <v>0</v>
      </c>
      <c r="P296" s="52"/>
      <c r="Q296" s="18">
        <f t="shared" si="18"/>
        <v>1</v>
      </c>
      <c r="S296" s="76" t="e">
        <f t="shared" si="19"/>
        <v>#DIV/0!</v>
      </c>
    </row>
    <row r="297" spans="1:19" x14ac:dyDescent="0.2">
      <c r="A297" s="23" t="s">
        <v>61</v>
      </c>
      <c r="B297" s="36" t="str">
        <f>VLOOKUP(A297,Participanti!A:B,2,0)</f>
        <v>M</v>
      </c>
      <c r="C297" s="24">
        <v>7</v>
      </c>
      <c r="D297" s="24">
        <v>17.03</v>
      </c>
      <c r="E297" s="25">
        <v>6.2083333333333331E-2</v>
      </c>
      <c r="F297" s="26">
        <f t="shared" si="16"/>
        <v>3.6455275004893322E-3</v>
      </c>
      <c r="G297" s="18">
        <f>IF(B297="F",VLOOKUP(D297,Barem!$B$2:$C$11,2,1),VLOOKUP(D297,Barem!$B$12:$C$21,2,1))</f>
        <v>4</v>
      </c>
      <c r="H297" s="18">
        <f>IF(G297=0,0,IF(B297="F",VLOOKUP(F297,Barem!$G$2:$H$11,2,1),VLOOKUP(F297,Barem!$G$12:$H$21,2,1)))</f>
        <v>2.5</v>
      </c>
      <c r="I297" s="24">
        <v>4</v>
      </c>
      <c r="J297" s="19">
        <f>VLOOKUP($C297, Barem!$L:$N,3,0)</f>
        <v>0.5</v>
      </c>
      <c r="K297" s="19">
        <f>VLOOKUP($C297, Barem!$L:$O,4,0)</f>
        <v>0.2</v>
      </c>
      <c r="L297" s="19">
        <f>VLOOKUP($C297, Barem!$L:$P,5,0)</f>
        <v>0.3</v>
      </c>
      <c r="M297" s="49"/>
      <c r="N297" s="83">
        <f>IF(D297&gt;21,VLOOKUP(D297,Barem!$R$1:$S$48,2,1),0)</f>
        <v>0</v>
      </c>
      <c r="O297" s="46">
        <f t="shared" si="17"/>
        <v>3.7</v>
      </c>
      <c r="P297" s="52">
        <v>43639</v>
      </c>
      <c r="Q297" s="18">
        <f t="shared" si="18"/>
        <v>1</v>
      </c>
      <c r="S297" s="76">
        <f t="shared" si="19"/>
        <v>0.2172636523781562</v>
      </c>
    </row>
    <row r="298" spans="1:19" x14ac:dyDescent="0.2">
      <c r="A298" s="23" t="s">
        <v>62</v>
      </c>
      <c r="B298" s="36" t="str">
        <f>VLOOKUP(A298,Participanti!A:B,2,0)</f>
        <v>M</v>
      </c>
      <c r="C298" s="24">
        <v>7</v>
      </c>
      <c r="D298" s="24">
        <v>12.02</v>
      </c>
      <c r="E298" s="25">
        <v>5.0231481481481481E-2</v>
      </c>
      <c r="F298" s="26">
        <f t="shared" si="16"/>
        <v>4.1789918037838172E-3</v>
      </c>
      <c r="G298" s="18">
        <f>IF(B298="F",VLOOKUP(D298,Barem!$B$2:$C$11,2,1),VLOOKUP(D298,Barem!$B$12:$C$21,2,1))</f>
        <v>3</v>
      </c>
      <c r="H298" s="18">
        <f>IF(G298=0,0,IF(B298="F",VLOOKUP(F298,Barem!$G$2:$H$11,2,1),VLOOKUP(F298,Barem!$G$12:$H$21,2,1)))</f>
        <v>1</v>
      </c>
      <c r="I298" s="24">
        <v>3.5</v>
      </c>
      <c r="J298" s="19">
        <f>VLOOKUP($C298, Barem!$L:$N,3,0)</f>
        <v>0.5</v>
      </c>
      <c r="K298" s="19">
        <f>VLOOKUP($C298, Barem!$L:$O,4,0)</f>
        <v>0.2</v>
      </c>
      <c r="L298" s="19">
        <f>VLOOKUP($C298, Barem!$L:$P,5,0)</f>
        <v>0.3</v>
      </c>
      <c r="M298" s="49"/>
      <c r="N298" s="83">
        <f>IF(D298&gt;21,VLOOKUP(D298,Barem!$R$1:$S$48,2,1),0)</f>
        <v>0</v>
      </c>
      <c r="O298" s="46">
        <f t="shared" si="17"/>
        <v>2.75</v>
      </c>
      <c r="P298" s="52">
        <v>43639</v>
      </c>
      <c r="Q298" s="18">
        <f t="shared" si="18"/>
        <v>1</v>
      </c>
      <c r="S298" s="76">
        <f t="shared" si="19"/>
        <v>0.22878535773710484</v>
      </c>
    </row>
    <row r="299" spans="1:19" x14ac:dyDescent="0.2">
      <c r="A299" s="23" t="s">
        <v>63</v>
      </c>
      <c r="B299" s="36" t="str">
        <f>VLOOKUP(A299,Participanti!A:B,2,0)</f>
        <v>M</v>
      </c>
      <c r="C299" s="24">
        <v>7</v>
      </c>
      <c r="D299" s="24">
        <v>21.96</v>
      </c>
      <c r="E299" s="25">
        <v>8.0682870370370363E-2</v>
      </c>
      <c r="F299" s="26">
        <f t="shared" si="16"/>
        <v>3.6740833501990146E-3</v>
      </c>
      <c r="G299" s="18">
        <f>IF(B299="F",VLOOKUP(D299,Barem!$B$2:$C$11,2,1),VLOOKUP(D299,Barem!$B$12:$C$21,2,1))</f>
        <v>5</v>
      </c>
      <c r="H299" s="18">
        <f>IF(G299=0,0,IF(B299="F",VLOOKUP(F299,Barem!$G$2:$H$11,2,1),VLOOKUP(F299,Barem!$G$12:$H$21,2,1)))</f>
        <v>2</v>
      </c>
      <c r="I299" s="24">
        <v>3.5</v>
      </c>
      <c r="J299" s="19">
        <f>VLOOKUP($C299, Barem!$L:$N,3,0)</f>
        <v>0.5</v>
      </c>
      <c r="K299" s="19">
        <f>VLOOKUP($C299, Barem!$L:$O,4,0)</f>
        <v>0.2</v>
      </c>
      <c r="L299" s="19">
        <f>VLOOKUP($C299, Barem!$L:$P,5,0)</f>
        <v>0.3</v>
      </c>
      <c r="M299" s="49"/>
      <c r="N299" s="83">
        <f>IF(D299&gt;21,VLOOKUP(D299,Barem!$R$1:$S$48,2,1),0)</f>
        <v>0</v>
      </c>
      <c r="O299" s="46">
        <f t="shared" si="17"/>
        <v>3.95</v>
      </c>
      <c r="P299" s="52">
        <v>43639</v>
      </c>
      <c r="Q299" s="18">
        <f t="shared" si="18"/>
        <v>1</v>
      </c>
      <c r="S299" s="76">
        <f t="shared" si="19"/>
        <v>0.17987249544626593</v>
      </c>
    </row>
    <row r="300" spans="1:19" x14ac:dyDescent="0.2">
      <c r="A300" s="23" t="s">
        <v>64</v>
      </c>
      <c r="B300" s="36" t="str">
        <f>VLOOKUP(A300,Participanti!A:B,2,0)</f>
        <v>F</v>
      </c>
      <c r="C300" s="24">
        <v>7</v>
      </c>
      <c r="D300" s="24">
        <v>18.02</v>
      </c>
      <c r="E300" s="25">
        <v>7.8125E-2</v>
      </c>
      <c r="F300" s="26">
        <f t="shared" si="16"/>
        <v>4.335460599334073E-3</v>
      </c>
      <c r="G300" s="18">
        <f>IF(B300="F",VLOOKUP(D300,Barem!$B$2:$C$11,2,1),VLOOKUP(D300,Barem!$B$12:$C$21,2,1))</f>
        <v>4.5</v>
      </c>
      <c r="H300" s="18">
        <f>IF(G300=0,0,IF(B300="F",VLOOKUP(F300,Barem!$G$2:$H$11,2,1),VLOOKUP(F300,Barem!$G$12:$H$21,2,1)))</f>
        <v>1.5</v>
      </c>
      <c r="I300" s="24">
        <v>4.5</v>
      </c>
      <c r="J300" s="19">
        <f>VLOOKUP($C300, Barem!$L:$N,3,0)</f>
        <v>0.5</v>
      </c>
      <c r="K300" s="19">
        <f>VLOOKUP($C300, Barem!$L:$O,4,0)</f>
        <v>0.2</v>
      </c>
      <c r="L300" s="19">
        <f>VLOOKUP($C300, Barem!$L:$P,5,0)</f>
        <v>0.3</v>
      </c>
      <c r="M300" s="49"/>
      <c r="N300" s="83">
        <f>IF(D300&gt;21,VLOOKUP(D300,Barem!$R$1:$S$48,2,1),0)</f>
        <v>0</v>
      </c>
      <c r="O300" s="46">
        <f t="shared" si="17"/>
        <v>3.8999999999999995</v>
      </c>
      <c r="P300" s="52">
        <v>43639</v>
      </c>
      <c r="Q300" s="18">
        <f t="shared" si="18"/>
        <v>1</v>
      </c>
      <c r="S300" s="76">
        <f t="shared" si="19"/>
        <v>0.21642619311875691</v>
      </c>
    </row>
    <row r="301" spans="1:19" x14ac:dyDescent="0.2">
      <c r="A301" s="23" t="s">
        <v>65</v>
      </c>
      <c r="B301" s="36" t="str">
        <f>VLOOKUP(A301,Participanti!A:B,2,0)</f>
        <v>M</v>
      </c>
      <c r="C301" s="24">
        <v>7</v>
      </c>
      <c r="D301" s="24">
        <v>16.02</v>
      </c>
      <c r="E301" s="25">
        <v>7.0717592592592596E-2</v>
      </c>
      <c r="F301" s="26">
        <f t="shared" si="16"/>
        <v>4.4143316225089008E-3</v>
      </c>
      <c r="G301" s="18">
        <f>IF(B301="F",VLOOKUP(D301,Barem!$B$2:$C$11,2,1),VLOOKUP(D301,Barem!$B$12:$C$21,2,1))</f>
        <v>3.5</v>
      </c>
      <c r="H301" s="18">
        <f>IF(G301=0,0,IF(B301="F",VLOOKUP(F301,Barem!$G$2:$H$11,2,1),VLOOKUP(F301,Barem!$G$12:$H$21,2,1)))</f>
        <v>1</v>
      </c>
      <c r="I301" s="24">
        <v>3</v>
      </c>
      <c r="J301" s="19">
        <f>VLOOKUP($C301, Barem!$L:$N,3,0)</f>
        <v>0.5</v>
      </c>
      <c r="K301" s="19">
        <f>VLOOKUP($C301, Barem!$L:$O,4,0)</f>
        <v>0.2</v>
      </c>
      <c r="L301" s="19">
        <f>VLOOKUP($C301, Barem!$L:$P,5,0)</f>
        <v>0.3</v>
      </c>
      <c r="M301" s="49"/>
      <c r="N301" s="83">
        <f>IF(D301&gt;21,VLOOKUP(D301,Barem!$R$1:$S$48,2,1),0)</f>
        <v>0</v>
      </c>
      <c r="O301" s="46">
        <f t="shared" si="17"/>
        <v>2.8499999999999996</v>
      </c>
      <c r="P301" s="52">
        <v>43639</v>
      </c>
      <c r="Q301" s="18">
        <f t="shared" si="18"/>
        <v>1</v>
      </c>
      <c r="S301" s="76">
        <f t="shared" si="19"/>
        <v>0.17790262172284643</v>
      </c>
    </row>
    <row r="302" spans="1:19" x14ac:dyDescent="0.2">
      <c r="A302" s="23" t="s">
        <v>66</v>
      </c>
      <c r="B302" s="36" t="str">
        <f>VLOOKUP(A302,Participanti!A:B,2,0)</f>
        <v>M</v>
      </c>
      <c r="C302" s="24">
        <v>7</v>
      </c>
      <c r="D302" s="24">
        <v>21.77</v>
      </c>
      <c r="E302" s="25">
        <v>7.3506944444444444E-2</v>
      </c>
      <c r="F302" s="26">
        <f t="shared" si="16"/>
        <v>3.3765247792578983E-3</v>
      </c>
      <c r="G302" s="18">
        <f>IF(B302="F",VLOOKUP(D302,Barem!$B$2:$C$11,2,1),VLOOKUP(D302,Barem!$B$12:$C$21,2,1))</f>
        <v>5</v>
      </c>
      <c r="H302" s="18">
        <f>IF(G302=0,0,IF(B302="F",VLOOKUP(F302,Barem!$G$2:$H$11,2,1),VLOOKUP(F302,Barem!$G$12:$H$21,2,1)))</f>
        <v>3</v>
      </c>
      <c r="I302" s="24">
        <v>2.5</v>
      </c>
      <c r="J302" s="19">
        <f>VLOOKUP($C302, Barem!$L:$N,3,0)</f>
        <v>0.5</v>
      </c>
      <c r="K302" s="19">
        <f>VLOOKUP($C302, Barem!$L:$O,4,0)</f>
        <v>0.2</v>
      </c>
      <c r="L302" s="19">
        <f>VLOOKUP($C302, Barem!$L:$P,5,0)</f>
        <v>0.3</v>
      </c>
      <c r="M302" s="49"/>
      <c r="N302" s="83">
        <f>IF(D302&gt;21,VLOOKUP(D302,Barem!$R$1:$S$48,2,1),0)</f>
        <v>0</v>
      </c>
      <c r="O302" s="46">
        <f t="shared" si="17"/>
        <v>3.85</v>
      </c>
      <c r="P302" s="52">
        <v>43637</v>
      </c>
      <c r="Q302" s="18">
        <f t="shared" si="18"/>
        <v>1</v>
      </c>
      <c r="S302" s="76">
        <f t="shared" si="19"/>
        <v>0.17684887459807075</v>
      </c>
    </row>
    <row r="303" spans="1:19" x14ac:dyDescent="0.2">
      <c r="A303" s="23" t="s">
        <v>67</v>
      </c>
      <c r="B303" s="36" t="str">
        <f>VLOOKUP(A303,Participanti!A:B,2,0)</f>
        <v>M</v>
      </c>
      <c r="C303" s="24">
        <v>7</v>
      </c>
      <c r="D303" s="24"/>
      <c r="E303" s="25"/>
      <c r="F303" s="26" t="e">
        <f t="shared" si="16"/>
        <v>#DIV/0!</v>
      </c>
      <c r="G303" s="18">
        <f>IF(B303="F",VLOOKUP(D303,Barem!$B$2:$C$11,2,1),VLOOKUP(D303,Barem!$B$12:$C$21,2,1))</f>
        <v>0</v>
      </c>
      <c r="H303" s="18">
        <f>IF(G303=0,0,IF(B303="F",VLOOKUP(F303,Barem!$G$2:$H$11,2,1),VLOOKUP(F303,Barem!$G$12:$H$21,2,1)))</f>
        <v>0</v>
      </c>
      <c r="I303" s="24"/>
      <c r="J303" s="19">
        <f>VLOOKUP($C303, Barem!$L:$N,3,0)</f>
        <v>0.5</v>
      </c>
      <c r="K303" s="19">
        <f>VLOOKUP($C303, Barem!$L:$O,4,0)</f>
        <v>0.2</v>
      </c>
      <c r="L303" s="19">
        <f>VLOOKUP($C303, Barem!$L:$P,5,0)</f>
        <v>0.3</v>
      </c>
      <c r="M303" s="49"/>
      <c r="N303" s="83">
        <f>IF(D303&gt;21,VLOOKUP(D303,Barem!$R$1:$S$48,2,1),0)</f>
        <v>0</v>
      </c>
      <c r="O303" s="46">
        <f t="shared" si="17"/>
        <v>0</v>
      </c>
      <c r="P303" s="52"/>
      <c r="Q303" s="18">
        <f t="shared" si="18"/>
        <v>1</v>
      </c>
      <c r="S303" s="76" t="e">
        <f t="shared" si="19"/>
        <v>#DIV/0!</v>
      </c>
    </row>
    <row r="304" spans="1:19" x14ac:dyDescent="0.2">
      <c r="A304" s="23" t="s">
        <v>68</v>
      </c>
      <c r="B304" s="36" t="str">
        <f>VLOOKUP(A304,Participanti!A:B,2,0)</f>
        <v>M</v>
      </c>
      <c r="C304" s="24">
        <v>7</v>
      </c>
      <c r="D304" s="24"/>
      <c r="E304" s="25"/>
      <c r="F304" s="26" t="e">
        <f t="shared" si="16"/>
        <v>#DIV/0!</v>
      </c>
      <c r="G304" s="18">
        <f>IF(B304="F",VLOOKUP(D304,Barem!$B$2:$C$11,2,1),VLOOKUP(D304,Barem!$B$12:$C$21,2,1))</f>
        <v>0</v>
      </c>
      <c r="H304" s="18">
        <f>IF(G304=0,0,IF(B304="F",VLOOKUP(F304,Barem!$G$2:$H$11,2,1),VLOOKUP(F304,Barem!$G$12:$H$21,2,1)))</f>
        <v>0</v>
      </c>
      <c r="I304" s="24"/>
      <c r="J304" s="19">
        <f>VLOOKUP($C304, Barem!$L:$N,3,0)</f>
        <v>0.5</v>
      </c>
      <c r="K304" s="19">
        <f>VLOOKUP($C304, Barem!$L:$O,4,0)</f>
        <v>0.2</v>
      </c>
      <c r="L304" s="19">
        <f>VLOOKUP($C304, Barem!$L:$P,5,0)</f>
        <v>0.3</v>
      </c>
      <c r="M304" s="49"/>
      <c r="N304" s="83">
        <f>IF(D304&gt;21,VLOOKUP(D304,Barem!$R$1:$S$48,2,1),0)</f>
        <v>0</v>
      </c>
      <c r="O304" s="46">
        <f t="shared" si="17"/>
        <v>0</v>
      </c>
      <c r="P304" s="52"/>
      <c r="Q304" s="18">
        <f t="shared" si="18"/>
        <v>1</v>
      </c>
      <c r="S304" s="76" t="e">
        <f t="shared" si="19"/>
        <v>#DIV/0!</v>
      </c>
    </row>
    <row r="305" spans="1:19" x14ac:dyDescent="0.2">
      <c r="A305" s="23" t="s">
        <v>69</v>
      </c>
      <c r="B305" s="36" t="str">
        <f>VLOOKUP(A305,Participanti!A:B,2,0)</f>
        <v>M</v>
      </c>
      <c r="C305" s="24">
        <v>7</v>
      </c>
      <c r="D305" s="24">
        <v>21</v>
      </c>
      <c r="E305" s="25">
        <v>0.13185185185185186</v>
      </c>
      <c r="F305" s="26">
        <f t="shared" si="16"/>
        <v>6.2786596119929457E-3</v>
      </c>
      <c r="G305" s="18">
        <f>IF(B305="F",VLOOKUP(D305,Barem!$B$2:$C$11,2,1),VLOOKUP(D305,Barem!$B$12:$C$21,2,1))</f>
        <v>5</v>
      </c>
      <c r="H305" s="18">
        <f>IF(G305=0,0,IF(B305="F",VLOOKUP(F305,Barem!$G$2:$H$11,2,1),VLOOKUP(F305,Barem!$G$12:$H$21,2,1)))</f>
        <v>0</v>
      </c>
      <c r="I305" s="24">
        <v>4</v>
      </c>
      <c r="J305" s="19">
        <f>VLOOKUP($C305, Barem!$L:$N,3,0)</f>
        <v>0.5</v>
      </c>
      <c r="K305" s="19">
        <f>VLOOKUP($C305, Barem!$L:$O,4,0)</f>
        <v>0.2</v>
      </c>
      <c r="L305" s="19">
        <f>VLOOKUP($C305, Barem!$L:$P,5,0)</f>
        <v>0.3</v>
      </c>
      <c r="M305" s="49">
        <v>1</v>
      </c>
      <c r="N305" s="83">
        <f>IF(D305&gt;21,VLOOKUP(D305,Barem!$R$1:$S$48,2,1),0)</f>
        <v>0</v>
      </c>
      <c r="O305" s="46">
        <f t="shared" si="17"/>
        <v>4.7</v>
      </c>
      <c r="P305" s="52">
        <v>43638</v>
      </c>
      <c r="Q305" s="18">
        <f t="shared" si="18"/>
        <v>1</v>
      </c>
      <c r="S305" s="76">
        <f t="shared" si="19"/>
        <v>0.22380952380952382</v>
      </c>
    </row>
    <row r="306" spans="1:19" x14ac:dyDescent="0.2">
      <c r="A306" s="23" t="s">
        <v>70</v>
      </c>
      <c r="B306" s="36" t="str">
        <f>VLOOKUP(A306,Participanti!A:B,2,0)</f>
        <v>M</v>
      </c>
      <c r="C306" s="24">
        <v>7</v>
      </c>
      <c r="D306" s="24">
        <v>16.28</v>
      </c>
      <c r="E306" s="25">
        <v>6.0567129629629624E-2</v>
      </c>
      <c r="F306" s="26">
        <f t="shared" si="16"/>
        <v>3.7203396578396573E-3</v>
      </c>
      <c r="G306" s="18">
        <f>IF(B306="F",VLOOKUP(D306,Barem!$B$2:$C$11,2,1),VLOOKUP(D306,Barem!$B$12:$C$21,2,1))</f>
        <v>3.5</v>
      </c>
      <c r="H306" s="18">
        <f>IF(G306=0,0,IF(B306="F",VLOOKUP(F306,Barem!$G$2:$H$11,2,1),VLOOKUP(F306,Barem!$G$12:$H$21,2,1)))</f>
        <v>2</v>
      </c>
      <c r="I306" s="24">
        <v>2.5</v>
      </c>
      <c r="J306" s="19">
        <f>VLOOKUP($C306, Barem!$L:$N,3,0)</f>
        <v>0.5</v>
      </c>
      <c r="K306" s="19">
        <f>VLOOKUP($C306, Barem!$L:$O,4,0)</f>
        <v>0.2</v>
      </c>
      <c r="L306" s="19">
        <f>VLOOKUP($C306, Barem!$L:$P,5,0)</f>
        <v>0.3</v>
      </c>
      <c r="M306" s="49"/>
      <c r="N306" s="83">
        <f>IF(D306&gt;21,VLOOKUP(D306,Barem!$R$1:$S$48,2,1),0)</f>
        <v>0</v>
      </c>
      <c r="O306" s="46">
        <f t="shared" si="17"/>
        <v>2.9</v>
      </c>
      <c r="P306" s="52">
        <v>43639</v>
      </c>
      <c r="Q306" s="18">
        <f t="shared" si="18"/>
        <v>1</v>
      </c>
      <c r="S306" s="76">
        <f t="shared" si="19"/>
        <v>0.17813267813267811</v>
      </c>
    </row>
    <row r="307" spans="1:19" x14ac:dyDescent="0.2">
      <c r="A307" s="23" t="s">
        <v>71</v>
      </c>
      <c r="B307" s="36" t="str">
        <f>VLOOKUP(A307,Participanti!A:B,2,0)</f>
        <v>M</v>
      </c>
      <c r="C307" s="24">
        <v>7</v>
      </c>
      <c r="D307" s="24">
        <v>11.5</v>
      </c>
      <c r="E307" s="25">
        <v>4.8749999999999995E-2</v>
      </c>
      <c r="F307" s="26">
        <f t="shared" si="16"/>
        <v>4.2391304347826082E-3</v>
      </c>
      <c r="G307" s="18">
        <f>IF(B307="F",VLOOKUP(D307,Barem!$B$2:$C$11,2,1),VLOOKUP(D307,Barem!$B$12:$C$21,2,1))</f>
        <v>2.5</v>
      </c>
      <c r="H307" s="18">
        <f>IF(G307=0,0,IF(B307="F",VLOOKUP(F307,Barem!$G$2:$H$11,2,1),VLOOKUP(F307,Barem!$G$12:$H$21,2,1)))</f>
        <v>1</v>
      </c>
      <c r="I307" s="24">
        <v>1</v>
      </c>
      <c r="J307" s="19">
        <f>VLOOKUP($C307, Barem!$L:$N,3,0)</f>
        <v>0.5</v>
      </c>
      <c r="K307" s="19">
        <f>VLOOKUP($C307, Barem!$L:$O,4,0)</f>
        <v>0.2</v>
      </c>
      <c r="L307" s="19">
        <f>VLOOKUP($C307, Barem!$L:$P,5,0)</f>
        <v>0.3</v>
      </c>
      <c r="M307" s="49"/>
      <c r="N307" s="83">
        <f>IF(D307&gt;21,VLOOKUP(D307,Barem!$R$1:$S$48,2,1),0)</f>
        <v>0</v>
      </c>
      <c r="O307" s="46">
        <f t="shared" si="17"/>
        <v>1.75</v>
      </c>
      <c r="P307" s="52">
        <v>43636</v>
      </c>
      <c r="Q307" s="18">
        <f t="shared" si="18"/>
        <v>1</v>
      </c>
      <c r="S307" s="76">
        <f t="shared" si="19"/>
        <v>0.15217391304347827</v>
      </c>
    </row>
    <row r="308" spans="1:19" x14ac:dyDescent="0.2">
      <c r="A308" s="23" t="s">
        <v>58</v>
      </c>
      <c r="B308" s="36" t="str">
        <f>VLOOKUP(A308,Participanti!A:B,2,0)</f>
        <v>M</v>
      </c>
      <c r="C308" s="24">
        <v>7</v>
      </c>
      <c r="D308" s="24">
        <v>15</v>
      </c>
      <c r="E308" s="25">
        <v>5.8414351851851849E-2</v>
      </c>
      <c r="F308" s="26">
        <f t="shared" si="16"/>
        <v>3.8942901234567898E-3</v>
      </c>
      <c r="G308" s="18">
        <f>IF(B308="F",VLOOKUP(D308,Barem!$B$2:$C$11,2,1),VLOOKUP(D308,Barem!$B$12:$C$21,2,1))</f>
        <v>3.5</v>
      </c>
      <c r="H308" s="18">
        <f>IF(G308=0,0,IF(B308="F",VLOOKUP(F308,Barem!$G$2:$H$11,2,1),VLOOKUP(F308,Barem!$G$12:$H$21,2,1)))</f>
        <v>1.5</v>
      </c>
      <c r="I308" s="24">
        <v>1</v>
      </c>
      <c r="J308" s="19">
        <f>VLOOKUP($C308, Barem!$L:$N,3,0)</f>
        <v>0.5</v>
      </c>
      <c r="K308" s="19">
        <f>VLOOKUP($C308, Barem!$L:$O,4,0)</f>
        <v>0.2</v>
      </c>
      <c r="L308" s="19">
        <f>VLOOKUP($C308, Barem!$L:$P,5,0)</f>
        <v>0.3</v>
      </c>
      <c r="M308" s="49"/>
      <c r="N308" s="83">
        <f>IF(D308&gt;21,VLOOKUP(D308,Barem!$R$1:$S$48,2,1),0)</f>
        <v>0</v>
      </c>
      <c r="O308" s="46">
        <f t="shared" si="17"/>
        <v>2.3499999999999996</v>
      </c>
      <c r="P308" s="52">
        <v>43639</v>
      </c>
      <c r="Q308" s="18">
        <f t="shared" si="18"/>
        <v>1</v>
      </c>
      <c r="S308" s="76">
        <f t="shared" si="19"/>
        <v>0.15666666666666665</v>
      </c>
    </row>
    <row r="309" spans="1:19" x14ac:dyDescent="0.2">
      <c r="A309" s="23" t="s">
        <v>72</v>
      </c>
      <c r="B309" s="36" t="str">
        <f>VLOOKUP(A309,Participanti!A:B,2,0)</f>
        <v>F</v>
      </c>
      <c r="C309" s="24">
        <v>7</v>
      </c>
      <c r="D309" s="24"/>
      <c r="E309" s="25"/>
      <c r="F309" s="26" t="e">
        <f t="shared" si="16"/>
        <v>#DIV/0!</v>
      </c>
      <c r="G309" s="18">
        <f>IF(B309="F",VLOOKUP(D309,Barem!$B$2:$C$11,2,1),VLOOKUP(D309,Barem!$B$12:$C$21,2,1))</f>
        <v>0</v>
      </c>
      <c r="H309" s="18">
        <f>IF(G309=0,0,IF(B309="F",VLOOKUP(F309,Barem!$G$2:$H$11,2,1),VLOOKUP(F309,Barem!$G$12:$H$21,2,1)))</f>
        <v>0</v>
      </c>
      <c r="I309" s="24"/>
      <c r="J309" s="19">
        <f>VLOOKUP($C309, Barem!$L:$N,3,0)</f>
        <v>0.5</v>
      </c>
      <c r="K309" s="19">
        <f>VLOOKUP($C309, Barem!$L:$O,4,0)</f>
        <v>0.2</v>
      </c>
      <c r="L309" s="19">
        <f>VLOOKUP($C309, Barem!$L:$P,5,0)</f>
        <v>0.3</v>
      </c>
      <c r="M309" s="49"/>
      <c r="N309" s="83">
        <f>IF(D309&gt;21,VLOOKUP(D309,Barem!$R$1:$S$48,2,1),0)</f>
        <v>0</v>
      </c>
      <c r="O309" s="46">
        <f t="shared" si="17"/>
        <v>0</v>
      </c>
      <c r="P309" s="52"/>
      <c r="Q309" s="18">
        <f t="shared" si="18"/>
        <v>1</v>
      </c>
      <c r="S309" s="76" t="e">
        <f t="shared" si="19"/>
        <v>#DIV/0!</v>
      </c>
    </row>
    <row r="310" spans="1:19" x14ac:dyDescent="0.2">
      <c r="A310" s="23" t="s">
        <v>73</v>
      </c>
      <c r="B310" s="36" t="str">
        <f>VLOOKUP(A310,Participanti!A:B,2,0)</f>
        <v>M</v>
      </c>
      <c r="C310" s="24">
        <v>7</v>
      </c>
      <c r="D310" s="24">
        <v>26.15</v>
      </c>
      <c r="E310" s="25">
        <v>8.3993055555555543E-2</v>
      </c>
      <c r="F310" s="26">
        <f t="shared" si="16"/>
        <v>3.2119715317612063E-3</v>
      </c>
      <c r="G310" s="18">
        <f>IF(B310="F",VLOOKUP(D310,Barem!$B$2:$C$11,2,1),VLOOKUP(D310,Barem!$B$12:$C$21,2,1))</f>
        <v>5</v>
      </c>
      <c r="H310" s="18">
        <f>IF(G310=0,0,IF(B310="F",VLOOKUP(F310,Barem!$G$2:$H$11,2,1),VLOOKUP(F310,Barem!$G$12:$H$21,2,1)))</f>
        <v>3.5</v>
      </c>
      <c r="I310" s="24">
        <v>4</v>
      </c>
      <c r="J310" s="19">
        <f>VLOOKUP($C310, Barem!$L:$N,3,0)</f>
        <v>0.5</v>
      </c>
      <c r="K310" s="19">
        <f>VLOOKUP($C310, Barem!$L:$O,4,0)</f>
        <v>0.2</v>
      </c>
      <c r="L310" s="19">
        <f>VLOOKUP($C310, Barem!$L:$P,5,0)</f>
        <v>0.3</v>
      </c>
      <c r="M310" s="49"/>
      <c r="N310" s="83">
        <f>IF(D310&gt;21,VLOOKUP(D310,Barem!$R$1:$S$48,2,1),0)</f>
        <v>0.1</v>
      </c>
      <c r="O310" s="46">
        <f t="shared" si="17"/>
        <v>4.5</v>
      </c>
      <c r="P310" s="52">
        <v>43639</v>
      </c>
      <c r="Q310" s="18">
        <f t="shared" si="18"/>
        <v>1</v>
      </c>
      <c r="S310" s="76">
        <f t="shared" si="19"/>
        <v>0.17208413001912046</v>
      </c>
    </row>
    <row r="311" spans="1:19" x14ac:dyDescent="0.2">
      <c r="A311" s="23" t="s">
        <v>74</v>
      </c>
      <c r="B311" s="36" t="str">
        <f>VLOOKUP(A311,Participanti!A:B,2,0)</f>
        <v>M</v>
      </c>
      <c r="C311" s="24">
        <v>7</v>
      </c>
      <c r="D311" s="24"/>
      <c r="E311" s="25"/>
      <c r="F311" s="26" t="e">
        <f t="shared" si="16"/>
        <v>#DIV/0!</v>
      </c>
      <c r="G311" s="18">
        <f>IF(B311="F",VLOOKUP(D311,Barem!$B$2:$C$11,2,1),VLOOKUP(D311,Barem!$B$12:$C$21,2,1))</f>
        <v>0</v>
      </c>
      <c r="H311" s="18">
        <f>IF(G311=0,0,IF(B311="F",VLOOKUP(F311,Barem!$G$2:$H$11,2,1),VLOOKUP(F311,Barem!$G$12:$H$21,2,1)))</f>
        <v>0</v>
      </c>
      <c r="I311" s="24"/>
      <c r="J311" s="19">
        <f>VLOOKUP($C311, Barem!$L:$N,3,0)</f>
        <v>0.5</v>
      </c>
      <c r="K311" s="19">
        <f>VLOOKUP($C311, Barem!$L:$O,4,0)</f>
        <v>0.2</v>
      </c>
      <c r="L311" s="19">
        <f>VLOOKUP($C311, Barem!$L:$P,5,0)</f>
        <v>0.3</v>
      </c>
      <c r="M311" s="49"/>
      <c r="N311" s="83">
        <f>IF(D311&gt;21,VLOOKUP(D311,Barem!$R$1:$S$48,2,1),0)</f>
        <v>0</v>
      </c>
      <c r="O311" s="46">
        <f t="shared" si="17"/>
        <v>0</v>
      </c>
      <c r="P311" s="52"/>
      <c r="Q311" s="18">
        <f t="shared" si="18"/>
        <v>1</v>
      </c>
      <c r="S311" s="76" t="e">
        <f t="shared" si="19"/>
        <v>#DIV/0!</v>
      </c>
    </row>
    <row r="312" spans="1:19" x14ac:dyDescent="0.2">
      <c r="A312" s="23" t="s">
        <v>75</v>
      </c>
      <c r="B312" s="36" t="str">
        <f>VLOOKUP(A312,Participanti!A:B,2,0)</f>
        <v>M</v>
      </c>
      <c r="C312" s="24">
        <v>7</v>
      </c>
      <c r="D312" s="24"/>
      <c r="E312" s="25"/>
      <c r="F312" s="26" t="e">
        <f t="shared" si="16"/>
        <v>#DIV/0!</v>
      </c>
      <c r="G312" s="18">
        <f>IF(B312="F",VLOOKUP(D312,Barem!$B$2:$C$11,2,1),VLOOKUP(D312,Barem!$B$12:$C$21,2,1))</f>
        <v>0</v>
      </c>
      <c r="H312" s="18">
        <f>IF(G312=0,0,IF(B312="F",VLOOKUP(F312,Barem!$G$2:$H$11,2,1),VLOOKUP(F312,Barem!$G$12:$H$21,2,1)))</f>
        <v>0</v>
      </c>
      <c r="I312" s="24"/>
      <c r="J312" s="19">
        <f>VLOOKUP($C312, Barem!$L:$N,3,0)</f>
        <v>0.5</v>
      </c>
      <c r="K312" s="19">
        <f>VLOOKUP($C312, Barem!$L:$O,4,0)</f>
        <v>0.2</v>
      </c>
      <c r="L312" s="19">
        <f>VLOOKUP($C312, Barem!$L:$P,5,0)</f>
        <v>0.3</v>
      </c>
      <c r="M312" s="49"/>
      <c r="N312" s="83">
        <f>IF(D312&gt;21,VLOOKUP(D312,Barem!$R$1:$S$48,2,1),0)</f>
        <v>0</v>
      </c>
      <c r="O312" s="46">
        <f t="shared" si="17"/>
        <v>0</v>
      </c>
      <c r="P312" s="52"/>
      <c r="Q312" s="18">
        <f t="shared" si="18"/>
        <v>1</v>
      </c>
      <c r="S312" s="76" t="e">
        <f t="shared" si="19"/>
        <v>#DIV/0!</v>
      </c>
    </row>
    <row r="313" spans="1:19" x14ac:dyDescent="0.2">
      <c r="A313" s="23" t="s">
        <v>77</v>
      </c>
      <c r="B313" s="36" t="str">
        <f>VLOOKUP(A313,Participanti!A:B,2,0)</f>
        <v>M</v>
      </c>
      <c r="C313" s="24">
        <v>7</v>
      </c>
      <c r="D313" s="24">
        <v>18.010000000000002</v>
      </c>
      <c r="E313" s="25">
        <v>6.4131944444444436E-2</v>
      </c>
      <c r="F313" s="26">
        <f t="shared" si="16"/>
        <v>3.5609075205132942E-3</v>
      </c>
      <c r="G313" s="18">
        <f>IF(B313="F",VLOOKUP(D313,Barem!$B$2:$C$11,2,1),VLOOKUP(D313,Barem!$B$12:$C$21,2,1))</f>
        <v>4</v>
      </c>
      <c r="H313" s="18">
        <f>IF(G313=0,0,IF(B313="F",VLOOKUP(F313,Barem!$G$2:$H$11,2,1),VLOOKUP(F313,Barem!$G$12:$H$21,2,1)))</f>
        <v>2.5</v>
      </c>
      <c r="I313" s="24">
        <v>2.5</v>
      </c>
      <c r="J313" s="19">
        <f>VLOOKUP($C313, Barem!$L:$N,3,0)</f>
        <v>0.5</v>
      </c>
      <c r="K313" s="19">
        <f>VLOOKUP($C313, Barem!$L:$O,4,0)</f>
        <v>0.2</v>
      </c>
      <c r="L313" s="19">
        <f>VLOOKUP($C313, Barem!$L:$P,5,0)</f>
        <v>0.3</v>
      </c>
      <c r="M313" s="49"/>
      <c r="N313" s="83">
        <f>IF(D313&gt;21,VLOOKUP(D313,Barem!$R$1:$S$48,2,1),0)</f>
        <v>0</v>
      </c>
      <c r="O313" s="46">
        <f t="shared" si="17"/>
        <v>3.25</v>
      </c>
      <c r="P313" s="52">
        <v>43639</v>
      </c>
      <c r="Q313" s="18">
        <f t="shared" si="18"/>
        <v>1</v>
      </c>
      <c r="S313" s="76">
        <f t="shared" si="19"/>
        <v>0.18045530260966128</v>
      </c>
    </row>
    <row r="314" spans="1:19" x14ac:dyDescent="0.2">
      <c r="A314" s="23" t="s">
        <v>91</v>
      </c>
      <c r="B314" s="36" t="str">
        <f>VLOOKUP(A314,Participanti!A:B,2,0)</f>
        <v>M</v>
      </c>
      <c r="C314" s="24">
        <v>7</v>
      </c>
      <c r="D314" s="73"/>
      <c r="E314" s="25"/>
      <c r="F314" s="26" t="e">
        <f t="shared" si="16"/>
        <v>#DIV/0!</v>
      </c>
      <c r="G314" s="18">
        <f>IF(B314="F",VLOOKUP(D314,Barem!$B$2:$C$11,2,1),VLOOKUP(D314,Barem!$B$12:$C$21,2,1))</f>
        <v>0</v>
      </c>
      <c r="H314" s="18">
        <f>IF(G314=0,0,IF(B314="F",VLOOKUP(F314,Barem!$G$2:$H$11,2,1),VLOOKUP(F314,Barem!$G$12:$H$21,2,1)))</f>
        <v>0</v>
      </c>
      <c r="I314" s="24"/>
      <c r="J314" s="19">
        <f>VLOOKUP($C314, Barem!$L:$N,3,0)</f>
        <v>0.5</v>
      </c>
      <c r="K314" s="19">
        <f>VLOOKUP($C314, Barem!$L:$O,4,0)</f>
        <v>0.2</v>
      </c>
      <c r="L314" s="19">
        <f>VLOOKUP($C314, Barem!$L:$P,5,0)</f>
        <v>0.3</v>
      </c>
      <c r="M314" s="49"/>
      <c r="N314" s="83">
        <f>IF(D314&gt;21,VLOOKUP(D314,Barem!$R$1:$S$48,2,1),0)</f>
        <v>0</v>
      </c>
      <c r="O314" s="46">
        <f t="shared" si="17"/>
        <v>0</v>
      </c>
      <c r="P314" s="52"/>
      <c r="Q314" s="18">
        <f t="shared" si="18"/>
        <v>1</v>
      </c>
      <c r="S314" s="76" t="e">
        <f t="shared" si="19"/>
        <v>#DIV/0!</v>
      </c>
    </row>
    <row r="315" spans="1:19" x14ac:dyDescent="0.2">
      <c r="A315" s="23" t="s">
        <v>92</v>
      </c>
      <c r="B315" s="36" t="str">
        <f>VLOOKUP(A315,Participanti!A:B,2,0)</f>
        <v>M</v>
      </c>
      <c r="C315" s="24">
        <v>7</v>
      </c>
      <c r="D315" s="24">
        <v>43.67</v>
      </c>
      <c r="E315" s="25">
        <v>0.25050925925925926</v>
      </c>
      <c r="F315" s="26">
        <f t="shared" si="16"/>
        <v>5.7364153711760768E-3</v>
      </c>
      <c r="G315" s="18">
        <f>IF(B315="F",VLOOKUP(D315,Barem!$B$2:$C$11,2,1),VLOOKUP(D315,Barem!$B$12:$C$21,2,1))</f>
        <v>5</v>
      </c>
      <c r="H315" s="18">
        <f>IF(G315=0,0,IF(B315="F",VLOOKUP(F315,Barem!$G$2:$H$11,2,1),VLOOKUP(F315,Barem!$G$12:$H$21,2,1)))</f>
        <v>0</v>
      </c>
      <c r="I315" s="24">
        <v>4.5</v>
      </c>
      <c r="J315" s="19">
        <f>VLOOKUP($C315, Barem!$L:$N,3,0)</f>
        <v>0.5</v>
      </c>
      <c r="K315" s="19">
        <f>VLOOKUP($C315, Barem!$L:$O,4,0)</f>
        <v>0.2</v>
      </c>
      <c r="L315" s="19">
        <f>VLOOKUP($C315, Barem!$L:$P,5,0)</f>
        <v>0.3</v>
      </c>
      <c r="M315" s="49">
        <v>1.5</v>
      </c>
      <c r="N315" s="83">
        <f>IF(D315&gt;21,VLOOKUP(D315,Barem!$R$1:$S$48,2,1),0)</f>
        <v>0.4</v>
      </c>
      <c r="O315" s="46">
        <f t="shared" si="17"/>
        <v>5.75</v>
      </c>
      <c r="P315" s="52">
        <v>43639</v>
      </c>
      <c r="Q315" s="18">
        <f t="shared" si="18"/>
        <v>1</v>
      </c>
      <c r="S315" s="76">
        <f t="shared" si="19"/>
        <v>0.13166933821845661</v>
      </c>
    </row>
    <row r="316" spans="1:19" x14ac:dyDescent="0.2">
      <c r="A316" s="23" t="s">
        <v>231</v>
      </c>
      <c r="B316" s="36" t="str">
        <f>VLOOKUP(A316,Participanti!A:B,2,0)</f>
        <v>M</v>
      </c>
      <c r="C316" s="24">
        <v>7</v>
      </c>
      <c r="D316" s="24">
        <v>24.71</v>
      </c>
      <c r="E316" s="25">
        <v>0.20611111111111111</v>
      </c>
      <c r="F316" s="26">
        <f t="shared" si="16"/>
        <v>8.3412023921938926E-3</v>
      </c>
      <c r="G316" s="18">
        <f>IF(B316="F",VLOOKUP(D316,Barem!$B$2:$C$11,2,1),VLOOKUP(D316,Barem!$B$12:$C$21,2,1))</f>
        <v>5</v>
      </c>
      <c r="H316" s="18">
        <f>IF(G316=0,0,IF(B316="F",VLOOKUP(F316,Barem!$G$2:$H$11,2,1),VLOOKUP(F316,Barem!$G$12:$H$21,2,1)))</f>
        <v>0</v>
      </c>
      <c r="I316" s="24">
        <v>4</v>
      </c>
      <c r="J316" s="19">
        <f>VLOOKUP($C316, Barem!$L:$N,3,0)</f>
        <v>0.5</v>
      </c>
      <c r="K316" s="19">
        <f>VLOOKUP($C316, Barem!$L:$O,4,0)</f>
        <v>0.2</v>
      </c>
      <c r="L316" s="19">
        <f>VLOOKUP($C316, Barem!$L:$P,5,0)</f>
        <v>0.3</v>
      </c>
      <c r="M316" s="49">
        <v>1.5</v>
      </c>
      <c r="N316" s="83">
        <f>IF(D316&gt;21,VLOOKUP(D316,Barem!$R$1:$S$48,2,1),0)</f>
        <v>0</v>
      </c>
      <c r="O316" s="46">
        <f t="shared" si="17"/>
        <v>5.2</v>
      </c>
      <c r="P316" s="52">
        <v>43635</v>
      </c>
      <c r="Q316" s="18">
        <f t="shared" si="18"/>
        <v>1</v>
      </c>
      <c r="S316" s="76">
        <f t="shared" si="19"/>
        <v>0.2104411169566977</v>
      </c>
    </row>
    <row r="317" spans="1:19" x14ac:dyDescent="0.2">
      <c r="A317" s="23" t="s">
        <v>93</v>
      </c>
      <c r="B317" s="36" t="str">
        <f>VLOOKUP(A317,Participanti!A:B,2,0)</f>
        <v>F</v>
      </c>
      <c r="C317" s="24">
        <v>7</v>
      </c>
      <c r="D317" s="24"/>
      <c r="E317" s="25"/>
      <c r="F317" s="26" t="e">
        <f t="shared" si="16"/>
        <v>#DIV/0!</v>
      </c>
      <c r="G317" s="18">
        <f>IF(B317="F",VLOOKUP(D317,Barem!$B$2:$C$11,2,1),VLOOKUP(D317,Barem!$B$12:$C$21,2,1))</f>
        <v>0</v>
      </c>
      <c r="H317" s="18">
        <f>IF(G317=0,0,IF(B317="F",VLOOKUP(F317,Barem!$G$2:$H$11,2,1),VLOOKUP(F317,Barem!$G$12:$H$21,2,1)))</f>
        <v>0</v>
      </c>
      <c r="I317" s="24"/>
      <c r="J317" s="19">
        <f>VLOOKUP($C317, Barem!$L:$N,3,0)</f>
        <v>0.5</v>
      </c>
      <c r="K317" s="19">
        <f>VLOOKUP($C317, Barem!$L:$O,4,0)</f>
        <v>0.2</v>
      </c>
      <c r="L317" s="19">
        <f>VLOOKUP($C317, Barem!$L:$P,5,0)</f>
        <v>0.3</v>
      </c>
      <c r="M317" s="49"/>
      <c r="N317" s="83">
        <f>IF(D317&gt;21,VLOOKUP(D317,Barem!$R$1:$S$48,2,1),0)</f>
        <v>0</v>
      </c>
      <c r="O317" s="46">
        <f t="shared" si="17"/>
        <v>0</v>
      </c>
      <c r="P317" s="52"/>
      <c r="Q317" s="18">
        <f t="shared" si="18"/>
        <v>1</v>
      </c>
      <c r="S317" s="76" t="e">
        <f t="shared" si="19"/>
        <v>#DIV/0!</v>
      </c>
    </row>
    <row r="318" spans="1:19" x14ac:dyDescent="0.2">
      <c r="A318" s="23" t="s">
        <v>97</v>
      </c>
      <c r="B318" s="36" t="str">
        <f>VLOOKUP(A318,Participanti!A:B,2,0)</f>
        <v>M</v>
      </c>
      <c r="C318" s="24">
        <v>7</v>
      </c>
      <c r="D318" s="24">
        <v>70.010000000000005</v>
      </c>
      <c r="E318" s="25">
        <v>0.45782407407407405</v>
      </c>
      <c r="F318" s="26">
        <f t="shared" si="16"/>
        <v>6.5394097139562062E-3</v>
      </c>
      <c r="G318" s="18">
        <f>IF(B318="F",VLOOKUP(D318,Barem!$B$2:$C$11,2,1),VLOOKUP(D318,Barem!$B$12:$C$21,2,1))</f>
        <v>5</v>
      </c>
      <c r="H318" s="18">
        <f>IF(G318=0,0,IF(B318="F",VLOOKUP(F318,Barem!$G$2:$H$11,2,1),VLOOKUP(F318,Barem!$G$12:$H$21,2,1)))</f>
        <v>0</v>
      </c>
      <c r="I318" s="24">
        <v>4.5</v>
      </c>
      <c r="J318" s="19">
        <f>VLOOKUP($C318, Barem!$L:$N,3,0)</f>
        <v>0.5</v>
      </c>
      <c r="K318" s="19">
        <f>VLOOKUP($C318, Barem!$L:$O,4,0)</f>
        <v>0.2</v>
      </c>
      <c r="L318" s="19">
        <f>VLOOKUP($C318, Barem!$L:$P,5,0)</f>
        <v>0.3</v>
      </c>
      <c r="M318" s="49">
        <v>0.5</v>
      </c>
      <c r="N318" s="83">
        <f>IF(D318&gt;21,VLOOKUP(D318,Barem!$R$1:$S$48,2,1),0)</f>
        <v>0.9</v>
      </c>
      <c r="O318" s="46">
        <f t="shared" si="17"/>
        <v>5.25</v>
      </c>
      <c r="P318" s="52">
        <v>43636</v>
      </c>
      <c r="Q318" s="18">
        <f t="shared" si="18"/>
        <v>1</v>
      </c>
      <c r="S318" s="76">
        <f t="shared" si="19"/>
        <v>7.498928724467932E-2</v>
      </c>
    </row>
    <row r="319" spans="1:19" x14ac:dyDescent="0.2">
      <c r="A319" s="23" t="s">
        <v>53</v>
      </c>
      <c r="B319" s="36" t="str">
        <f>VLOOKUP(A319,Participanti!A:B,2,0)</f>
        <v>F</v>
      </c>
      <c r="C319" s="24">
        <v>7</v>
      </c>
      <c r="D319" s="24">
        <v>16.010000000000002</v>
      </c>
      <c r="E319" s="25">
        <v>6.3437499999999994E-2</v>
      </c>
      <c r="F319" s="26">
        <f t="shared" si="16"/>
        <v>3.9623672704559645E-3</v>
      </c>
      <c r="G319" s="18">
        <f>IF(B319="F",VLOOKUP(D319,Barem!$B$2:$C$11,2,1),VLOOKUP(D319,Barem!$B$12:$C$21,2,1))</f>
        <v>4</v>
      </c>
      <c r="H319" s="18">
        <f>IF(G319=0,0,IF(B319="F",VLOOKUP(F319,Barem!$G$2:$H$11,2,1),VLOOKUP(F319,Barem!$G$12:$H$21,2,1)))</f>
        <v>2.5</v>
      </c>
      <c r="I319" s="24">
        <v>3.5</v>
      </c>
      <c r="J319" s="19">
        <f>VLOOKUP($C319, Barem!$L:$N,3,0)</f>
        <v>0.5</v>
      </c>
      <c r="K319" s="19">
        <f>VLOOKUP($C319, Barem!$L:$O,4,0)</f>
        <v>0.2</v>
      </c>
      <c r="L319" s="19">
        <f>VLOOKUP($C319, Barem!$L:$P,5,0)</f>
        <v>0.3</v>
      </c>
      <c r="M319" s="49"/>
      <c r="N319" s="83">
        <f>IF(D319&gt;21,VLOOKUP(D319,Barem!$R$1:$S$48,2,1),0)</f>
        <v>0</v>
      </c>
      <c r="O319" s="46">
        <f t="shared" si="17"/>
        <v>3.55</v>
      </c>
      <c r="P319" s="52">
        <v>43636</v>
      </c>
      <c r="Q319" s="18">
        <f t="shared" si="18"/>
        <v>1</v>
      </c>
      <c r="S319" s="76">
        <f t="shared" si="19"/>
        <v>0.22173641474078698</v>
      </c>
    </row>
    <row r="320" spans="1:19" x14ac:dyDescent="0.2">
      <c r="A320" s="23" t="s">
        <v>76</v>
      </c>
      <c r="B320" s="36" t="str">
        <f>VLOOKUP(A320,Participanti!A:B,2,0)</f>
        <v>F</v>
      </c>
      <c r="C320" s="24">
        <v>7</v>
      </c>
      <c r="D320" s="24">
        <v>10.17</v>
      </c>
      <c r="E320" s="25">
        <v>3.9791666666666663E-2</v>
      </c>
      <c r="F320" s="26">
        <f t="shared" si="16"/>
        <v>3.9126515896427396E-3</v>
      </c>
      <c r="G320" s="18">
        <f>IF(B320="F",VLOOKUP(D320,Barem!$B$2:$C$11,2,1),VLOOKUP(D320,Barem!$B$12:$C$21,2,1))</f>
        <v>2.5</v>
      </c>
      <c r="H320" s="18">
        <f>IF(G320=0,0,IF(B320="F",VLOOKUP(F320,Barem!$G$2:$H$11,2,1),VLOOKUP(F320,Barem!$G$12:$H$21,2,1)))</f>
        <v>2.5</v>
      </c>
      <c r="I320" s="24">
        <v>1.5</v>
      </c>
      <c r="J320" s="19">
        <f>VLOOKUP($C320, Barem!$L:$N,3,0)</f>
        <v>0.5</v>
      </c>
      <c r="K320" s="19">
        <f>VLOOKUP($C320, Barem!$L:$O,4,0)</f>
        <v>0.2</v>
      </c>
      <c r="L320" s="19">
        <f>VLOOKUP($C320, Barem!$L:$P,5,0)</f>
        <v>0.3</v>
      </c>
      <c r="M320" s="49"/>
      <c r="N320" s="83">
        <f>IF(D320&gt;21,VLOOKUP(D320,Barem!$R$1:$S$48,2,1),0)</f>
        <v>0</v>
      </c>
      <c r="O320" s="46">
        <f t="shared" si="17"/>
        <v>2.2000000000000002</v>
      </c>
      <c r="P320" s="52">
        <v>43636</v>
      </c>
      <c r="Q320" s="18">
        <f t="shared" si="18"/>
        <v>1</v>
      </c>
      <c r="S320" s="76">
        <f t="shared" si="19"/>
        <v>0.21632251720747298</v>
      </c>
    </row>
    <row r="321" spans="1:19" x14ac:dyDescent="0.2">
      <c r="A321" s="23" t="s">
        <v>138</v>
      </c>
      <c r="B321" s="36" t="str">
        <f>VLOOKUP(A321,Participanti!A:B,2,0)</f>
        <v>M</v>
      </c>
      <c r="C321" s="24">
        <v>7</v>
      </c>
      <c r="D321" s="24">
        <v>15.11</v>
      </c>
      <c r="E321" s="25">
        <v>6.2453703703703706E-2</v>
      </c>
      <c r="F321" s="26">
        <f t="shared" si="16"/>
        <v>4.1332696031570948E-3</v>
      </c>
      <c r="G321" s="18">
        <f>IF(B321="F",VLOOKUP(D321,Barem!$B$2:$C$11,2,1),VLOOKUP(D321,Barem!$B$12:$C$21,2,1))</f>
        <v>3.5</v>
      </c>
      <c r="H321" s="18">
        <f>IF(G321=0,0,IF(B321="F",VLOOKUP(F321,Barem!$G$2:$H$11,2,1),VLOOKUP(F321,Barem!$G$12:$H$21,2,1)))</f>
        <v>1.5</v>
      </c>
      <c r="I321" s="24">
        <v>4</v>
      </c>
      <c r="J321" s="19">
        <f>VLOOKUP($C321, Barem!$L:$N,3,0)</f>
        <v>0.5</v>
      </c>
      <c r="K321" s="19">
        <f>VLOOKUP($C321, Barem!$L:$O,4,0)</f>
        <v>0.2</v>
      </c>
      <c r="L321" s="19">
        <f>VLOOKUP($C321, Barem!$L:$P,5,0)</f>
        <v>0.3</v>
      </c>
      <c r="M321" s="49"/>
      <c r="N321" s="83">
        <f>IF(D321&gt;21,VLOOKUP(D321,Barem!$R$1:$S$48,2,1),0)</f>
        <v>0</v>
      </c>
      <c r="O321" s="46">
        <f t="shared" si="17"/>
        <v>3.25</v>
      </c>
      <c r="P321" s="52">
        <v>43636</v>
      </c>
      <c r="Q321" s="18">
        <f t="shared" si="18"/>
        <v>1</v>
      </c>
      <c r="S321" s="76">
        <f t="shared" si="19"/>
        <v>0.21508934480476508</v>
      </c>
    </row>
    <row r="322" spans="1:19" x14ac:dyDescent="0.2">
      <c r="A322" s="23" t="s">
        <v>189</v>
      </c>
      <c r="B322" s="36" t="str">
        <f>VLOOKUP(A322,Participanti!A:B,2,0)</f>
        <v>M</v>
      </c>
      <c r="C322" s="24">
        <v>7</v>
      </c>
      <c r="D322" s="24"/>
      <c r="E322" s="25"/>
      <c r="F322" s="26" t="e">
        <f t="shared" ref="F322:F385" si="20">E322/D322</f>
        <v>#DIV/0!</v>
      </c>
      <c r="G322" s="18">
        <f>IF(B322="F",VLOOKUP(D322,Barem!$B$2:$C$11,2,1),VLOOKUP(D322,Barem!$B$12:$C$21,2,1))</f>
        <v>0</v>
      </c>
      <c r="H322" s="18">
        <f>IF(G322=0,0,IF(B322="F",VLOOKUP(F322,Barem!$G$2:$H$11,2,1),VLOOKUP(F322,Barem!$G$12:$H$21,2,1)))</f>
        <v>0</v>
      </c>
      <c r="I322" s="24"/>
      <c r="J322" s="19">
        <f>VLOOKUP($C322, Barem!$L:$N,3,0)</f>
        <v>0.5</v>
      </c>
      <c r="K322" s="19">
        <f>VLOOKUP($C322, Barem!$L:$O,4,0)</f>
        <v>0.2</v>
      </c>
      <c r="L322" s="19">
        <f>VLOOKUP($C322, Barem!$L:$P,5,0)</f>
        <v>0.3</v>
      </c>
      <c r="M322" s="49"/>
      <c r="N322" s="83">
        <f>IF(D322&gt;21,VLOOKUP(D322,Barem!$R$1:$S$48,2,1),0)</f>
        <v>0</v>
      </c>
      <c r="O322" s="46">
        <f t="shared" ref="O322:O385" si="21">G322*J322+H322*K322+I322*L322+M322+N322</f>
        <v>0</v>
      </c>
      <c r="P322" s="52"/>
      <c r="Q322" s="18">
        <f t="shared" ref="Q322:Q385" si="22">COUNTIFS(A:A,A322,C:C,C322)</f>
        <v>1</v>
      </c>
      <c r="S322" s="76" t="e">
        <f t="shared" si="19"/>
        <v>#DIV/0!</v>
      </c>
    </row>
    <row r="323" spans="1:19" x14ac:dyDescent="0.2">
      <c r="A323" s="23" t="s">
        <v>191</v>
      </c>
      <c r="B323" s="36" t="str">
        <f>VLOOKUP(A323,Participanti!A:B,2,0)</f>
        <v>M</v>
      </c>
      <c r="C323" s="24">
        <v>7</v>
      </c>
      <c r="D323" s="24">
        <v>44.14</v>
      </c>
      <c r="E323" s="25">
        <v>0.23194444444444443</v>
      </c>
      <c r="F323" s="26">
        <f t="shared" si="20"/>
        <v>5.2547450032724152E-3</v>
      </c>
      <c r="G323" s="18">
        <f>IF(B323="F",VLOOKUP(D323,Barem!$B$2:$C$11,2,1),VLOOKUP(D323,Barem!$B$12:$C$21,2,1))</f>
        <v>5</v>
      </c>
      <c r="H323" s="18">
        <f>IF(G323=0,0,IF(B323="F",VLOOKUP(F323,Barem!$G$2:$H$11,2,1),VLOOKUP(F323,Barem!$G$12:$H$21,2,1)))</f>
        <v>0</v>
      </c>
      <c r="I323" s="24">
        <v>4</v>
      </c>
      <c r="J323" s="19">
        <f>VLOOKUP($C323, Barem!$L:$N,3,0)</f>
        <v>0.5</v>
      </c>
      <c r="K323" s="19">
        <f>VLOOKUP($C323, Barem!$L:$O,4,0)</f>
        <v>0.2</v>
      </c>
      <c r="L323" s="19">
        <f>VLOOKUP($C323, Barem!$L:$P,5,0)</f>
        <v>0.3</v>
      </c>
      <c r="M323" s="49">
        <v>1.5</v>
      </c>
      <c r="N323" s="83">
        <f>IF(D323&gt;21,VLOOKUP(D323,Barem!$R$1:$S$48,2,1),0)</f>
        <v>0.4</v>
      </c>
      <c r="O323" s="46">
        <f t="shared" si="21"/>
        <v>5.6000000000000005</v>
      </c>
      <c r="P323" s="52">
        <v>43639</v>
      </c>
      <c r="Q323" s="18">
        <f t="shared" si="22"/>
        <v>1</v>
      </c>
      <c r="S323" s="76">
        <f t="shared" ref="S323:S386" si="23">O323/D323</f>
        <v>0.12686905301314003</v>
      </c>
    </row>
    <row r="324" spans="1:19" x14ac:dyDescent="0.2">
      <c r="A324" s="23" t="s">
        <v>193</v>
      </c>
      <c r="B324" s="36" t="str">
        <f>VLOOKUP(A324,Participanti!A:B,2,0)</f>
        <v>M</v>
      </c>
      <c r="C324" s="24">
        <v>7</v>
      </c>
      <c r="D324" s="24">
        <v>62.39</v>
      </c>
      <c r="E324" s="25">
        <v>0.49642361111111111</v>
      </c>
      <c r="F324" s="26">
        <f t="shared" si="20"/>
        <v>7.9567817135937028E-3</v>
      </c>
      <c r="G324" s="18">
        <f>IF(B324="F",VLOOKUP(D324,Barem!$B$2:$C$11,2,1),VLOOKUP(D324,Barem!$B$12:$C$21,2,1))</f>
        <v>5</v>
      </c>
      <c r="H324" s="18">
        <f>IF(G324=0,0,IF(B324="F",VLOOKUP(F324,Barem!$G$2:$H$11,2,1),VLOOKUP(F324,Barem!$G$12:$H$21,2,1)))</f>
        <v>0</v>
      </c>
      <c r="I324" s="24">
        <v>4.5</v>
      </c>
      <c r="J324" s="19">
        <f>VLOOKUP($C324, Barem!$L:$N,3,0)</f>
        <v>0.5</v>
      </c>
      <c r="K324" s="19">
        <f>VLOOKUP($C324, Barem!$L:$O,4,0)</f>
        <v>0.2</v>
      </c>
      <c r="L324" s="19">
        <f>VLOOKUP($C324, Barem!$L:$P,5,0)</f>
        <v>0.3</v>
      </c>
      <c r="M324" s="49">
        <v>1.5</v>
      </c>
      <c r="N324" s="83">
        <f>IF(D324&gt;21,VLOOKUP(D324,Barem!$R$1:$S$48,2,1),0)</f>
        <v>0.8</v>
      </c>
      <c r="O324" s="46">
        <f t="shared" si="21"/>
        <v>6.1499999999999995</v>
      </c>
      <c r="P324" s="52">
        <v>43638</v>
      </c>
      <c r="Q324" s="18">
        <f t="shared" si="22"/>
        <v>1</v>
      </c>
      <c r="S324" s="76">
        <f t="shared" si="23"/>
        <v>9.8573489341240578E-2</v>
      </c>
    </row>
    <row r="325" spans="1:19" x14ac:dyDescent="0.2">
      <c r="A325" s="23" t="s">
        <v>194</v>
      </c>
      <c r="B325" s="36" t="str">
        <f>VLOOKUP(A325,Participanti!A:B,2,0)</f>
        <v>F</v>
      </c>
      <c r="C325" s="24">
        <v>7</v>
      </c>
      <c r="D325" s="24">
        <v>35.5</v>
      </c>
      <c r="E325" s="25">
        <v>0.31946759259259255</v>
      </c>
      <c r="F325" s="26">
        <f t="shared" si="20"/>
        <v>8.9990871152842971E-3</v>
      </c>
      <c r="G325" s="18">
        <f>IF(B325="F",VLOOKUP(D325,Barem!$B$2:$C$11,2,1),VLOOKUP(D325,Barem!$B$12:$C$21,2,1))</f>
        <v>5</v>
      </c>
      <c r="H325" s="18">
        <f>IF(G325=0,0,IF(B325="F",VLOOKUP(F325,Barem!$G$2:$H$11,2,1),VLOOKUP(F325,Barem!$G$12:$H$21,2,1)))</f>
        <v>0</v>
      </c>
      <c r="I325" s="24">
        <v>4.5</v>
      </c>
      <c r="J325" s="19">
        <f>VLOOKUP($C325, Barem!$L:$N,3,0)</f>
        <v>0.5</v>
      </c>
      <c r="K325" s="19">
        <f>VLOOKUP($C325, Barem!$L:$O,4,0)</f>
        <v>0.2</v>
      </c>
      <c r="L325" s="19">
        <f>VLOOKUP($C325, Barem!$L:$P,5,0)</f>
        <v>0.3</v>
      </c>
      <c r="M325" s="49">
        <v>1.5</v>
      </c>
      <c r="N325" s="83">
        <f>IF(D325&gt;21,VLOOKUP(D325,Barem!$R$1:$S$48,2,1),0)</f>
        <v>0.2</v>
      </c>
      <c r="O325" s="46">
        <f t="shared" si="21"/>
        <v>5.55</v>
      </c>
      <c r="P325" s="52">
        <v>43639</v>
      </c>
      <c r="Q325" s="18">
        <f t="shared" si="22"/>
        <v>1</v>
      </c>
      <c r="S325" s="76">
        <f t="shared" si="23"/>
        <v>0.15633802816901407</v>
      </c>
    </row>
    <row r="326" spans="1:19" x14ac:dyDescent="0.2">
      <c r="A326" s="23" t="s">
        <v>195</v>
      </c>
      <c r="B326" s="36" t="str">
        <f>VLOOKUP(A326,Participanti!A:B,2,0)</f>
        <v>M</v>
      </c>
      <c r="C326" s="24">
        <v>7</v>
      </c>
      <c r="D326" s="24">
        <v>23.42</v>
      </c>
      <c r="E326" s="25">
        <v>7.5636574074074078E-2</v>
      </c>
      <c r="F326" s="26">
        <f t="shared" si="20"/>
        <v>3.2295719075181072E-3</v>
      </c>
      <c r="G326" s="18">
        <f>IF(B326="F",VLOOKUP(D326,Barem!$B$2:$C$11,2,1),VLOOKUP(D326,Barem!$B$12:$C$21,2,1))</f>
        <v>5</v>
      </c>
      <c r="H326" s="18">
        <f>IF(G326=0,0,IF(B326="F",VLOOKUP(F326,Barem!$G$2:$H$11,2,1),VLOOKUP(F326,Barem!$G$12:$H$21,2,1)))</f>
        <v>3.5</v>
      </c>
      <c r="I326" s="24">
        <v>3.5</v>
      </c>
      <c r="J326" s="19">
        <f>VLOOKUP($C326, Barem!$L:$N,3,0)</f>
        <v>0.5</v>
      </c>
      <c r="K326" s="19">
        <f>VLOOKUP($C326, Barem!$L:$O,4,0)</f>
        <v>0.2</v>
      </c>
      <c r="L326" s="19">
        <f>VLOOKUP($C326, Barem!$L:$P,5,0)</f>
        <v>0.3</v>
      </c>
      <c r="M326" s="49"/>
      <c r="N326" s="83">
        <f>IF(D326&gt;21,VLOOKUP(D326,Barem!$R$1:$S$48,2,1),0)</f>
        <v>0</v>
      </c>
      <c r="O326" s="46">
        <f t="shared" si="21"/>
        <v>4.25</v>
      </c>
      <c r="P326" s="52">
        <v>43638</v>
      </c>
      <c r="Q326" s="18">
        <f t="shared" si="22"/>
        <v>1</v>
      </c>
      <c r="S326" s="76">
        <f t="shared" si="23"/>
        <v>0.18146883005977796</v>
      </c>
    </row>
    <row r="327" spans="1:19" x14ac:dyDescent="0.2">
      <c r="A327" s="23" t="s">
        <v>196</v>
      </c>
      <c r="B327" s="36" t="str">
        <f>VLOOKUP(A327,Participanti!A:B,2,0)</f>
        <v>M</v>
      </c>
      <c r="C327" s="24">
        <v>7</v>
      </c>
      <c r="D327" s="24"/>
      <c r="E327" s="25"/>
      <c r="F327" s="26" t="e">
        <f t="shared" si="20"/>
        <v>#DIV/0!</v>
      </c>
      <c r="G327" s="18">
        <f>IF(B327="F",VLOOKUP(D327,Barem!$B$2:$C$11,2,1),VLOOKUP(D327,Barem!$B$12:$C$21,2,1))</f>
        <v>0</v>
      </c>
      <c r="H327" s="18">
        <f>IF(G327=0,0,IF(B327="F",VLOOKUP(F327,Barem!$G$2:$H$11,2,1),VLOOKUP(F327,Barem!$G$12:$H$21,2,1)))</f>
        <v>0</v>
      </c>
      <c r="I327" s="24"/>
      <c r="J327" s="19">
        <f>VLOOKUP($C327, Barem!$L:$N,3,0)</f>
        <v>0.5</v>
      </c>
      <c r="K327" s="19">
        <f>VLOOKUP($C327, Barem!$L:$O,4,0)</f>
        <v>0.2</v>
      </c>
      <c r="L327" s="19">
        <f>VLOOKUP($C327, Barem!$L:$P,5,0)</f>
        <v>0.3</v>
      </c>
      <c r="M327" s="49"/>
      <c r="N327" s="83">
        <f>IF(D327&gt;21,VLOOKUP(D327,Barem!$R$1:$S$48,2,1),0)</f>
        <v>0</v>
      </c>
      <c r="O327" s="46">
        <f t="shared" si="21"/>
        <v>0</v>
      </c>
      <c r="P327" s="52"/>
      <c r="Q327" s="18">
        <f t="shared" si="22"/>
        <v>1</v>
      </c>
      <c r="S327" s="76" t="e">
        <f t="shared" si="23"/>
        <v>#DIV/0!</v>
      </c>
    </row>
    <row r="328" spans="1:19" x14ac:dyDescent="0.2">
      <c r="A328" s="23" t="s">
        <v>198</v>
      </c>
      <c r="B328" s="36" t="str">
        <f>VLOOKUP(A328,Participanti!A:B,2,0)</f>
        <v>M</v>
      </c>
      <c r="C328" s="24">
        <v>7</v>
      </c>
      <c r="D328" s="24">
        <v>16.010000000000002</v>
      </c>
      <c r="E328" s="25">
        <v>5.5347222222222221E-2</v>
      </c>
      <c r="F328" s="26">
        <f t="shared" si="20"/>
        <v>3.4570407384273715E-3</v>
      </c>
      <c r="G328" s="18">
        <f>IF(B328="F",VLOOKUP(D328,Barem!$B$2:$C$11,2,1),VLOOKUP(D328,Barem!$B$12:$C$21,2,1))</f>
        <v>3.5</v>
      </c>
      <c r="H328" s="18">
        <f>IF(G328=0,0,IF(B328="F",VLOOKUP(F328,Barem!$G$2:$H$11,2,1),VLOOKUP(F328,Barem!$G$12:$H$21,2,1)))</f>
        <v>3</v>
      </c>
      <c r="I328" s="24">
        <v>3</v>
      </c>
      <c r="J328" s="19">
        <f>VLOOKUP($C328, Barem!$L:$N,3,0)</f>
        <v>0.5</v>
      </c>
      <c r="K328" s="19">
        <f>VLOOKUP($C328, Barem!$L:$O,4,0)</f>
        <v>0.2</v>
      </c>
      <c r="L328" s="19">
        <f>VLOOKUP($C328, Barem!$L:$P,5,0)</f>
        <v>0.3</v>
      </c>
      <c r="M328" s="49"/>
      <c r="N328" s="83">
        <f>IF(D328&gt;21,VLOOKUP(D328,Barem!$R$1:$S$48,2,1),0)</f>
        <v>0</v>
      </c>
      <c r="O328" s="46">
        <f t="shared" si="21"/>
        <v>3.25</v>
      </c>
      <c r="P328" s="52">
        <v>43636</v>
      </c>
      <c r="Q328" s="18">
        <f t="shared" si="22"/>
        <v>1</v>
      </c>
      <c r="S328" s="76">
        <f t="shared" si="23"/>
        <v>0.20299812617114302</v>
      </c>
    </row>
    <row r="329" spans="1:19" x14ac:dyDescent="0.2">
      <c r="A329" s="23" t="s">
        <v>200</v>
      </c>
      <c r="B329" s="36" t="str">
        <f>VLOOKUP(A329,Participanti!A:B,2,0)</f>
        <v>M</v>
      </c>
      <c r="C329" s="24">
        <v>7</v>
      </c>
      <c r="D329" s="24">
        <v>8.4700000000000006</v>
      </c>
      <c r="E329" s="25">
        <v>2.9247685185185186E-2</v>
      </c>
      <c r="F329" s="26">
        <f t="shared" si="20"/>
        <v>3.4530915212733393E-3</v>
      </c>
      <c r="G329" s="18">
        <f>IF(B329="F",VLOOKUP(D329,Barem!$B$2:$C$11,2,1),VLOOKUP(D329,Barem!$B$12:$C$21,2,1))</f>
        <v>2</v>
      </c>
      <c r="H329" s="18">
        <f>IF(G329=0,0,IF(B329="F",VLOOKUP(F329,Barem!$G$2:$H$11,2,1),VLOOKUP(F329,Barem!$G$12:$H$21,2,1)))</f>
        <v>3</v>
      </c>
      <c r="I329" s="24">
        <v>1.5</v>
      </c>
      <c r="J329" s="19">
        <f>VLOOKUP($C329, Barem!$L:$N,3,0)</f>
        <v>0.5</v>
      </c>
      <c r="K329" s="19">
        <f>VLOOKUP($C329, Barem!$L:$O,4,0)</f>
        <v>0.2</v>
      </c>
      <c r="L329" s="19">
        <f>VLOOKUP($C329, Barem!$L:$P,5,0)</f>
        <v>0.3</v>
      </c>
      <c r="M329" s="49"/>
      <c r="N329" s="83">
        <f>IF(D329&gt;21,VLOOKUP(D329,Barem!$R$1:$S$48,2,1),0)</f>
        <v>0</v>
      </c>
      <c r="O329" s="46">
        <f t="shared" si="21"/>
        <v>2.0499999999999998</v>
      </c>
      <c r="P329" s="52">
        <v>43638</v>
      </c>
      <c r="Q329" s="18">
        <f t="shared" si="22"/>
        <v>1</v>
      </c>
      <c r="S329" s="76">
        <f t="shared" si="23"/>
        <v>0.24203069657615109</v>
      </c>
    </row>
    <row r="330" spans="1:19" x14ac:dyDescent="0.2">
      <c r="A330" s="23" t="s">
        <v>203</v>
      </c>
      <c r="B330" s="36" t="str">
        <f>VLOOKUP(A330,Participanti!A:B,2,0)</f>
        <v>M</v>
      </c>
      <c r="C330" s="24">
        <v>7</v>
      </c>
      <c r="D330" s="24">
        <v>15.14</v>
      </c>
      <c r="E330" s="25">
        <v>6.7511574074074085E-2</v>
      </c>
      <c r="F330" s="26">
        <f t="shared" si="20"/>
        <v>4.4591528450511281E-3</v>
      </c>
      <c r="G330" s="18">
        <f>IF(B330="F",VLOOKUP(D330,Barem!$B$2:$C$11,2,1),VLOOKUP(D330,Barem!$B$12:$C$21,2,1))</f>
        <v>3.5</v>
      </c>
      <c r="H330" s="18">
        <f>IF(G330=0,0,IF(B330="F",VLOOKUP(F330,Barem!$G$2:$H$11,2,1),VLOOKUP(F330,Barem!$G$12:$H$21,2,1)))</f>
        <v>1</v>
      </c>
      <c r="I330" s="24">
        <v>3</v>
      </c>
      <c r="J330" s="19">
        <f>VLOOKUP($C330, Barem!$L:$N,3,0)</f>
        <v>0.5</v>
      </c>
      <c r="K330" s="19">
        <f>VLOOKUP($C330, Barem!$L:$O,4,0)</f>
        <v>0.2</v>
      </c>
      <c r="L330" s="19">
        <f>VLOOKUP($C330, Barem!$L:$P,5,0)</f>
        <v>0.3</v>
      </c>
      <c r="M330" s="49"/>
      <c r="N330" s="83">
        <f>IF(D330&gt;21,VLOOKUP(D330,Barem!$R$1:$S$48,2,1),0)</f>
        <v>0</v>
      </c>
      <c r="O330" s="46">
        <f t="shared" si="21"/>
        <v>2.8499999999999996</v>
      </c>
      <c r="P330" s="52">
        <v>43635</v>
      </c>
      <c r="Q330" s="18">
        <f t="shared" si="22"/>
        <v>1</v>
      </c>
      <c r="S330" s="76">
        <f t="shared" si="23"/>
        <v>0.18824306472919416</v>
      </c>
    </row>
    <row r="331" spans="1:19" x14ac:dyDescent="0.2">
      <c r="A331" s="23" t="s">
        <v>205</v>
      </c>
      <c r="B331" s="36" t="str">
        <f>VLOOKUP(A331,Participanti!A:B,2,0)</f>
        <v>F</v>
      </c>
      <c r="C331" s="24">
        <v>7</v>
      </c>
      <c r="D331" s="24"/>
      <c r="E331" s="25"/>
      <c r="F331" s="26" t="e">
        <f t="shared" si="20"/>
        <v>#DIV/0!</v>
      </c>
      <c r="G331" s="18">
        <f>IF(B331="F",VLOOKUP(D331,Barem!$B$2:$C$11,2,1),VLOOKUP(D331,Barem!$B$12:$C$21,2,1))</f>
        <v>0</v>
      </c>
      <c r="H331" s="18">
        <f>IF(G331=0,0,IF(B331="F",VLOOKUP(F331,Barem!$G$2:$H$11,2,1),VLOOKUP(F331,Barem!$G$12:$H$21,2,1)))</f>
        <v>0</v>
      </c>
      <c r="I331" s="24"/>
      <c r="J331" s="19">
        <f>VLOOKUP($C331, Barem!$L:$N,3,0)</f>
        <v>0.5</v>
      </c>
      <c r="K331" s="19">
        <f>VLOOKUP($C331, Barem!$L:$O,4,0)</f>
        <v>0.2</v>
      </c>
      <c r="L331" s="19">
        <f>VLOOKUP($C331, Barem!$L:$P,5,0)</f>
        <v>0.3</v>
      </c>
      <c r="M331" s="49"/>
      <c r="N331" s="83">
        <f>IF(D331&gt;21,VLOOKUP(D331,Barem!$R$1:$S$48,2,1),0)</f>
        <v>0</v>
      </c>
      <c r="O331" s="46">
        <f t="shared" si="21"/>
        <v>0</v>
      </c>
      <c r="P331" s="52"/>
      <c r="Q331" s="18">
        <f t="shared" si="22"/>
        <v>1</v>
      </c>
      <c r="S331" s="76" t="e">
        <f t="shared" si="23"/>
        <v>#DIV/0!</v>
      </c>
    </row>
    <row r="332" spans="1:19" x14ac:dyDescent="0.2">
      <c r="A332" s="23" t="s">
        <v>207</v>
      </c>
      <c r="B332" s="36" t="str">
        <f>VLOOKUP(A332,Participanti!A:B,2,0)</f>
        <v>F</v>
      </c>
      <c r="C332" s="24">
        <v>7</v>
      </c>
      <c r="D332" s="24">
        <v>20.010000000000002</v>
      </c>
      <c r="E332" s="25">
        <v>8.7881944444444457E-2</v>
      </c>
      <c r="F332" s="26">
        <f t="shared" si="20"/>
        <v>4.3919012715864297E-3</v>
      </c>
      <c r="G332" s="18">
        <f>IF(B332="F",VLOOKUP(D332,Barem!$B$2:$C$11,2,1),VLOOKUP(D332,Barem!$B$12:$C$21,2,1))</f>
        <v>5</v>
      </c>
      <c r="H332" s="18">
        <f>IF(G332=0,0,IF(B332="F",VLOOKUP(F332,Barem!$G$2:$H$11,2,1),VLOOKUP(F332,Barem!$G$12:$H$21,2,1)))</f>
        <v>1.5</v>
      </c>
      <c r="I332" s="24">
        <v>3.5</v>
      </c>
      <c r="J332" s="19">
        <f>VLOOKUP($C332, Barem!$L:$N,3,0)</f>
        <v>0.5</v>
      </c>
      <c r="K332" s="19">
        <f>VLOOKUP($C332, Barem!$L:$O,4,0)</f>
        <v>0.2</v>
      </c>
      <c r="L332" s="19">
        <f>VLOOKUP($C332, Barem!$L:$P,5,0)</f>
        <v>0.3</v>
      </c>
      <c r="M332" s="49"/>
      <c r="N332" s="83">
        <f>IF(D332&gt;21,VLOOKUP(D332,Barem!$R$1:$S$48,2,1),0)</f>
        <v>0</v>
      </c>
      <c r="O332" s="46">
        <f t="shared" si="21"/>
        <v>3.8499999999999996</v>
      </c>
      <c r="P332" s="52">
        <v>43635</v>
      </c>
      <c r="Q332" s="18">
        <f t="shared" si="22"/>
        <v>1</v>
      </c>
      <c r="S332" s="76">
        <f t="shared" si="23"/>
        <v>0.19240379810094949</v>
      </c>
    </row>
    <row r="333" spans="1:19" x14ac:dyDescent="0.2">
      <c r="A333" s="23" t="s">
        <v>2</v>
      </c>
      <c r="B333" s="36" t="str">
        <f>VLOOKUP(A333,Participanti!A:B,2,0)</f>
        <v>M</v>
      </c>
      <c r="C333" s="24">
        <v>7</v>
      </c>
      <c r="D333" s="24">
        <v>46.41</v>
      </c>
      <c r="E333" s="25">
        <v>0.16876157407407408</v>
      </c>
      <c r="F333" s="26">
        <f t="shared" si="20"/>
        <v>3.6363192000446907E-3</v>
      </c>
      <c r="G333" s="18">
        <f>IF(B333="F",VLOOKUP(D333,Barem!$B$2:$C$11,2,1),VLOOKUP(D333,Barem!$B$12:$C$21,2,1))</f>
        <v>5</v>
      </c>
      <c r="H333" s="18">
        <f>IF(G333=0,0,IF(B333="F",VLOOKUP(F333,Barem!$G$2:$H$11,2,1),VLOOKUP(F333,Barem!$G$12:$H$21,2,1)))</f>
        <v>2.5</v>
      </c>
      <c r="I333" s="24">
        <v>3.5</v>
      </c>
      <c r="J333" s="19">
        <f>VLOOKUP($C333, Barem!$L:$N,3,0)</f>
        <v>0.5</v>
      </c>
      <c r="K333" s="19">
        <f>VLOOKUP($C333, Barem!$L:$O,4,0)</f>
        <v>0.2</v>
      </c>
      <c r="L333" s="19">
        <f>VLOOKUP($C333, Barem!$L:$P,5,0)</f>
        <v>0.3</v>
      </c>
      <c r="M333" s="49"/>
      <c r="N333" s="83">
        <f>IF(D333&gt;21,VLOOKUP(D333,Barem!$R$1:$S$48,2,1),0)</f>
        <v>0.5</v>
      </c>
      <c r="O333" s="46">
        <f t="shared" si="21"/>
        <v>4.55</v>
      </c>
      <c r="P333" s="52">
        <v>43638</v>
      </c>
      <c r="Q333" s="18">
        <f t="shared" si="22"/>
        <v>1</v>
      </c>
      <c r="S333" s="76">
        <f t="shared" si="23"/>
        <v>9.8039215686274508E-2</v>
      </c>
    </row>
    <row r="334" spans="1:19" x14ac:dyDescent="0.2">
      <c r="A334" s="23" t="s">
        <v>223</v>
      </c>
      <c r="B334" s="36" t="str">
        <f>VLOOKUP(A334,Participanti!A:B,2,0)</f>
        <v>M</v>
      </c>
      <c r="C334" s="24">
        <v>7</v>
      </c>
      <c r="D334" s="24">
        <v>21</v>
      </c>
      <c r="E334" s="25">
        <v>0.11219907407407408</v>
      </c>
      <c r="F334" s="26">
        <f t="shared" si="20"/>
        <v>5.3428130511463849E-3</v>
      </c>
      <c r="G334" s="18">
        <f>IF(B334="F",VLOOKUP(D334,Barem!$B$2:$C$11,2,1),VLOOKUP(D334,Barem!$B$12:$C$21,2,1))</f>
        <v>5</v>
      </c>
      <c r="H334" s="18">
        <f>IF(G334=0,0,IF(B334="F",VLOOKUP(F334,Barem!$G$2:$H$11,2,1),VLOOKUP(F334,Barem!$G$12:$H$21,2,1)))</f>
        <v>0</v>
      </c>
      <c r="I334" s="24">
        <v>3</v>
      </c>
      <c r="J334" s="19">
        <f>VLOOKUP($C334, Barem!$L:$N,3,0)</f>
        <v>0.5</v>
      </c>
      <c r="K334" s="19">
        <f>VLOOKUP($C334, Barem!$L:$O,4,0)</f>
        <v>0.2</v>
      </c>
      <c r="L334" s="19">
        <f>VLOOKUP($C334, Barem!$L:$P,5,0)</f>
        <v>0.3</v>
      </c>
      <c r="M334" s="49">
        <v>1</v>
      </c>
      <c r="N334" s="83">
        <f>IF(D334&gt;21,VLOOKUP(D334,Barem!$R$1:$S$48,2,1),0)</f>
        <v>0</v>
      </c>
      <c r="O334" s="46">
        <f t="shared" si="21"/>
        <v>4.4000000000000004</v>
      </c>
      <c r="P334" s="52">
        <v>43638</v>
      </c>
      <c r="Q334" s="18">
        <f t="shared" si="22"/>
        <v>1</v>
      </c>
      <c r="S334" s="76">
        <f t="shared" si="23"/>
        <v>0.20952380952380953</v>
      </c>
    </row>
    <row r="335" spans="1:19" x14ac:dyDescent="0.2">
      <c r="A335" s="62" t="s">
        <v>233</v>
      </c>
      <c r="B335" s="63" t="str">
        <f>VLOOKUP(A335,Participanti!A:B,2,0)</f>
        <v>M</v>
      </c>
      <c r="C335" s="64">
        <v>7</v>
      </c>
      <c r="D335" s="64"/>
      <c r="E335" s="65"/>
      <c r="F335" s="66" t="e">
        <f t="shared" si="20"/>
        <v>#DIV/0!</v>
      </c>
      <c r="G335" s="67">
        <f>IF(B335="F",VLOOKUP(D335,Barem!$B$2:$C$11,2,1),VLOOKUP(D335,Barem!$B$12:$C$21,2,1))</f>
        <v>0</v>
      </c>
      <c r="H335" s="67">
        <f>IF(G335=0,0,IF(B335="F",VLOOKUP(F335,Barem!$G$2:$H$11,2,1),VLOOKUP(F335,Barem!$G$12:$H$21,2,1)))</f>
        <v>0</v>
      </c>
      <c r="I335" s="64"/>
      <c r="J335" s="68">
        <f>VLOOKUP($C335, Barem!$L:$N,3,0)</f>
        <v>0.5</v>
      </c>
      <c r="K335" s="68">
        <f>VLOOKUP($C335, Barem!$L:$O,4,0)</f>
        <v>0.2</v>
      </c>
      <c r="L335" s="68">
        <f>VLOOKUP($C335, Barem!$L:$P,5,0)</f>
        <v>0.3</v>
      </c>
      <c r="M335" s="69"/>
      <c r="N335" s="84">
        <f>IF(D335&gt;21,VLOOKUP(D335,Barem!$R$1:$S$48,2,1),0)</f>
        <v>0</v>
      </c>
      <c r="O335" s="70">
        <f t="shared" si="21"/>
        <v>0</v>
      </c>
      <c r="P335" s="71"/>
      <c r="Q335" s="67">
        <f t="shared" si="22"/>
        <v>1</v>
      </c>
      <c r="R335" s="72"/>
      <c r="S335" s="76" t="e">
        <f t="shared" si="23"/>
        <v>#DIV/0!</v>
      </c>
    </row>
    <row r="336" spans="1:19" x14ac:dyDescent="0.2">
      <c r="A336" s="23" t="s">
        <v>235</v>
      </c>
      <c r="B336" s="36" t="str">
        <f>VLOOKUP(A336,Participanti!A:B,2,0)</f>
        <v>M</v>
      </c>
      <c r="C336" s="24">
        <v>8</v>
      </c>
      <c r="D336" s="24">
        <v>21.18</v>
      </c>
      <c r="E336" s="25">
        <v>8.5972222222222228E-2</v>
      </c>
      <c r="F336" s="26">
        <f t="shared" si="20"/>
        <v>4.0591228622390094E-3</v>
      </c>
      <c r="G336" s="18">
        <f>IF(B336="F",VLOOKUP(D336,Barem!$B$2:$C$11,2,1),VLOOKUP(D336,Barem!$B$12:$C$21,2,1))</f>
        <v>5</v>
      </c>
      <c r="H336" s="18">
        <f>IF(G336=0,0,IF(B336="F",VLOOKUP(F336,Barem!$G$2:$H$11,2,1),VLOOKUP(F336,Barem!$G$12:$H$21,2,1)))</f>
        <v>1.5</v>
      </c>
      <c r="I336" s="24">
        <v>0.5</v>
      </c>
      <c r="J336" s="19">
        <f>VLOOKUP($C336, Barem!$L:$N,3,0)</f>
        <v>0.2</v>
      </c>
      <c r="K336" s="19">
        <f>VLOOKUP($C336, Barem!$L:$O,4,0)</f>
        <v>0.5</v>
      </c>
      <c r="L336" s="19">
        <f>VLOOKUP($C336, Barem!$L:$P,5,0)</f>
        <v>0.3</v>
      </c>
      <c r="M336" s="49"/>
      <c r="N336" s="83">
        <f>IF(D336&gt;21,VLOOKUP(D336,Barem!$R$1:$S$48,2,1),0)</f>
        <v>0</v>
      </c>
      <c r="O336" s="46">
        <f t="shared" si="21"/>
        <v>1.9</v>
      </c>
      <c r="P336" s="52">
        <v>43645</v>
      </c>
      <c r="Q336" s="18">
        <f t="shared" si="22"/>
        <v>1</v>
      </c>
      <c r="R336" s="3" t="s">
        <v>149</v>
      </c>
      <c r="S336" s="76">
        <f t="shared" si="23"/>
        <v>8.9707271010387155E-2</v>
      </c>
    </row>
    <row r="337" spans="1:19" x14ac:dyDescent="0.2">
      <c r="A337" s="23" t="s">
        <v>276</v>
      </c>
      <c r="B337" s="36" t="str">
        <f>VLOOKUP(A337,Participanti!A:B,2,0)</f>
        <v>M</v>
      </c>
      <c r="C337" s="24">
        <v>8</v>
      </c>
      <c r="D337" s="24">
        <v>12.95</v>
      </c>
      <c r="E337" s="25">
        <v>4.0590277777777781E-2</v>
      </c>
      <c r="F337" s="26">
        <f t="shared" si="20"/>
        <v>3.1343843843843846E-3</v>
      </c>
      <c r="G337" s="18">
        <f>IF(B337="F",VLOOKUP(D337,Barem!$B$2:$C$11,2,1),VLOOKUP(D337,Barem!$B$12:$C$21,2,1))</f>
        <v>3</v>
      </c>
      <c r="H337" s="18">
        <f>IF(G337=0,0,IF(B337="F",VLOOKUP(F337,Barem!$G$2:$H$11,2,1),VLOOKUP(F337,Barem!$G$12:$H$21,2,1)))</f>
        <v>4</v>
      </c>
      <c r="I337" s="24">
        <v>1.5</v>
      </c>
      <c r="J337" s="19">
        <f>VLOOKUP($C337, Barem!$L:$N,3,0)</f>
        <v>0.2</v>
      </c>
      <c r="K337" s="19">
        <f>VLOOKUP($C337, Barem!$L:$O,4,0)</f>
        <v>0.5</v>
      </c>
      <c r="L337" s="19">
        <f>VLOOKUP($C337, Barem!$L:$P,5,0)</f>
        <v>0.3</v>
      </c>
      <c r="M337" s="49"/>
      <c r="N337" s="83">
        <f>IF(D337&gt;21,VLOOKUP(D337,Barem!$R$1:$S$48,2,1),0)</f>
        <v>0</v>
      </c>
      <c r="O337" s="46">
        <f t="shared" si="21"/>
        <v>3.05</v>
      </c>
      <c r="P337" s="52">
        <v>43645</v>
      </c>
      <c r="Q337" s="18">
        <f t="shared" si="22"/>
        <v>1</v>
      </c>
      <c r="S337" s="76">
        <f t="shared" si="23"/>
        <v>0.23552123552123552</v>
      </c>
    </row>
    <row r="338" spans="1:19" x14ac:dyDescent="0.2">
      <c r="A338" s="23" t="s">
        <v>54</v>
      </c>
      <c r="B338" s="36" t="str">
        <f>VLOOKUP(A338,Participanti!A:B,2,0)</f>
        <v>M</v>
      </c>
      <c r="C338" s="24">
        <v>8</v>
      </c>
      <c r="D338" s="24">
        <v>10.050000000000001</v>
      </c>
      <c r="E338" s="25">
        <v>3.788194444444444E-2</v>
      </c>
      <c r="F338" s="26">
        <f t="shared" si="20"/>
        <v>3.7693477059148692E-3</v>
      </c>
      <c r="G338" s="18">
        <f>IF(B338="F",VLOOKUP(D338,Barem!$B$2:$C$11,2,1),VLOOKUP(D338,Barem!$B$12:$C$21,2,1))</f>
        <v>2.5</v>
      </c>
      <c r="H338" s="18">
        <f>IF(G338=0,0,IF(B338="F",VLOOKUP(F338,Barem!$G$2:$H$11,2,1),VLOOKUP(F338,Barem!$G$12:$H$21,2,1)))</f>
        <v>2</v>
      </c>
      <c r="I338" s="24">
        <v>2</v>
      </c>
      <c r="J338" s="19">
        <f>VLOOKUP($C338, Barem!$L:$N,3,0)</f>
        <v>0.2</v>
      </c>
      <c r="K338" s="19">
        <f>VLOOKUP($C338, Barem!$L:$O,4,0)</f>
        <v>0.5</v>
      </c>
      <c r="L338" s="19">
        <f>VLOOKUP($C338, Barem!$L:$P,5,0)</f>
        <v>0.3</v>
      </c>
      <c r="M338" s="49"/>
      <c r="N338" s="83">
        <f>IF(D338&gt;21,VLOOKUP(D338,Barem!$R$1:$S$48,2,1),0)</f>
        <v>0</v>
      </c>
      <c r="O338" s="46">
        <f t="shared" si="21"/>
        <v>2.1</v>
      </c>
      <c r="P338" s="52">
        <v>43642</v>
      </c>
      <c r="Q338" s="18">
        <f t="shared" si="22"/>
        <v>1</v>
      </c>
      <c r="S338" s="76">
        <f t="shared" si="23"/>
        <v>0.20895522388059701</v>
      </c>
    </row>
    <row r="339" spans="1:19" x14ac:dyDescent="0.2">
      <c r="A339" s="23" t="s">
        <v>55</v>
      </c>
      <c r="B339" s="36" t="str">
        <f>VLOOKUP(A339,Participanti!A:B,2,0)</f>
        <v>F</v>
      </c>
      <c r="C339" s="24">
        <v>8</v>
      </c>
      <c r="D339" s="24">
        <v>10.039999999999999</v>
      </c>
      <c r="E339" s="25">
        <v>3.9479166666666669E-2</v>
      </c>
      <c r="F339" s="26">
        <f t="shared" si="20"/>
        <v>3.932187915006641E-3</v>
      </c>
      <c r="G339" s="18">
        <f>IF(B339="F",VLOOKUP(D339,Barem!$B$2:$C$11,2,1),VLOOKUP(D339,Barem!$B$12:$C$21,2,1))</f>
        <v>2.5</v>
      </c>
      <c r="H339" s="18">
        <f>IF(G339=0,0,IF(B339="F",VLOOKUP(F339,Barem!$G$2:$H$11,2,1),VLOOKUP(F339,Barem!$G$12:$H$21,2,1)))</f>
        <v>2.5</v>
      </c>
      <c r="I339" s="24">
        <v>2.5</v>
      </c>
      <c r="J339" s="19">
        <f>VLOOKUP($C339, Barem!$L:$N,3,0)</f>
        <v>0.2</v>
      </c>
      <c r="K339" s="19">
        <f>VLOOKUP($C339, Barem!$L:$O,4,0)</f>
        <v>0.5</v>
      </c>
      <c r="L339" s="19">
        <f>VLOOKUP($C339, Barem!$L:$P,5,0)</f>
        <v>0.3</v>
      </c>
      <c r="M339" s="49"/>
      <c r="N339" s="83">
        <f>IF(D339&gt;21,VLOOKUP(D339,Barem!$R$1:$S$48,2,1),0)</f>
        <v>0</v>
      </c>
      <c r="O339" s="46">
        <f t="shared" si="21"/>
        <v>2.5</v>
      </c>
      <c r="P339" s="52">
        <v>43642</v>
      </c>
      <c r="Q339" s="18">
        <f t="shared" si="22"/>
        <v>1</v>
      </c>
      <c r="S339" s="76">
        <f t="shared" si="23"/>
        <v>0.24900398406374505</v>
      </c>
    </row>
    <row r="340" spans="1:19" x14ac:dyDescent="0.2">
      <c r="A340" s="23" t="s">
        <v>56</v>
      </c>
      <c r="B340" s="36" t="str">
        <f>VLOOKUP(A340,Participanti!A:B,2,0)</f>
        <v>F</v>
      </c>
      <c r="C340" s="24">
        <v>8</v>
      </c>
      <c r="D340" s="24"/>
      <c r="E340" s="25"/>
      <c r="F340" s="26" t="e">
        <f t="shared" si="20"/>
        <v>#DIV/0!</v>
      </c>
      <c r="G340" s="18">
        <f>IF(B340="F",VLOOKUP(D340,Barem!$B$2:$C$11,2,1),VLOOKUP(D340,Barem!$B$12:$C$21,2,1))</f>
        <v>0</v>
      </c>
      <c r="H340" s="18">
        <f>IF(G340=0,0,IF(B340="F",VLOOKUP(F340,Barem!$G$2:$H$11,2,1),VLOOKUP(F340,Barem!$G$12:$H$21,2,1)))</f>
        <v>0</v>
      </c>
      <c r="I340" s="24"/>
      <c r="J340" s="19">
        <f>VLOOKUP($C340, Barem!$L:$N,3,0)</f>
        <v>0.2</v>
      </c>
      <c r="K340" s="19">
        <f>VLOOKUP($C340, Barem!$L:$O,4,0)</f>
        <v>0.5</v>
      </c>
      <c r="L340" s="19">
        <f>VLOOKUP($C340, Barem!$L:$P,5,0)</f>
        <v>0.3</v>
      </c>
      <c r="M340" s="49"/>
      <c r="N340" s="83">
        <f>IF(D340&gt;21,VLOOKUP(D340,Barem!$R$1:$S$48,2,1),0)</f>
        <v>0</v>
      </c>
      <c r="O340" s="46">
        <f t="shared" si="21"/>
        <v>0</v>
      </c>
      <c r="P340" s="52"/>
      <c r="Q340" s="18">
        <f t="shared" si="22"/>
        <v>1</v>
      </c>
      <c r="S340" s="76" t="e">
        <f t="shared" si="23"/>
        <v>#DIV/0!</v>
      </c>
    </row>
    <row r="341" spans="1:19" x14ac:dyDescent="0.2">
      <c r="A341" s="23" t="s">
        <v>8</v>
      </c>
      <c r="B341" s="36" t="str">
        <f>VLOOKUP(A341,Participanti!A:B,2,0)</f>
        <v>M</v>
      </c>
      <c r="C341" s="24">
        <v>8</v>
      </c>
      <c r="D341" s="24"/>
      <c r="E341" s="25"/>
      <c r="F341" s="26" t="e">
        <f t="shared" si="20"/>
        <v>#DIV/0!</v>
      </c>
      <c r="G341" s="18">
        <f>IF(B341="F",VLOOKUP(D341,Barem!$B$2:$C$11,2,1),VLOOKUP(D341,Barem!$B$12:$C$21,2,1))</f>
        <v>0</v>
      </c>
      <c r="H341" s="18">
        <f>IF(G341=0,0,IF(B341="F",VLOOKUP(F341,Barem!$G$2:$H$11,2,1),VLOOKUP(F341,Barem!$G$12:$H$21,2,1)))</f>
        <v>0</v>
      </c>
      <c r="I341" s="24"/>
      <c r="J341" s="19">
        <f>VLOOKUP($C341, Barem!$L:$N,3,0)</f>
        <v>0.2</v>
      </c>
      <c r="K341" s="19">
        <f>VLOOKUP($C341, Barem!$L:$O,4,0)</f>
        <v>0.5</v>
      </c>
      <c r="L341" s="19">
        <f>VLOOKUP($C341, Barem!$L:$P,5,0)</f>
        <v>0.3</v>
      </c>
      <c r="M341" s="49"/>
      <c r="N341" s="83">
        <f>IF(D341&gt;21,VLOOKUP(D341,Barem!$R$1:$S$48,2,1),0)</f>
        <v>0</v>
      </c>
      <c r="O341" s="46">
        <f t="shared" si="21"/>
        <v>0</v>
      </c>
      <c r="P341" s="52"/>
      <c r="Q341" s="18">
        <f t="shared" si="22"/>
        <v>1</v>
      </c>
      <c r="S341" s="76" t="e">
        <f t="shared" si="23"/>
        <v>#DIV/0!</v>
      </c>
    </row>
    <row r="342" spans="1:19" x14ac:dyDescent="0.2">
      <c r="A342" s="23" t="s">
        <v>57</v>
      </c>
      <c r="B342" s="36" t="str">
        <f>VLOOKUP(A342,Participanti!A:B,2,0)</f>
        <v>M</v>
      </c>
      <c r="C342" s="24">
        <v>8</v>
      </c>
      <c r="D342" s="24">
        <v>12.56</v>
      </c>
      <c r="E342" s="25">
        <v>4.1678240740740745E-2</v>
      </c>
      <c r="F342" s="26">
        <f t="shared" si="20"/>
        <v>3.3183312691672565E-3</v>
      </c>
      <c r="G342" s="18">
        <f>IF(B342="F",VLOOKUP(D342,Barem!$B$2:$C$11,2,1),VLOOKUP(D342,Barem!$B$12:$C$21,2,1))</f>
        <v>3</v>
      </c>
      <c r="H342" s="18">
        <f>IF(G342=0,0,IF(B342="F",VLOOKUP(F342,Barem!$G$2:$H$11,2,1),VLOOKUP(F342,Barem!$G$12:$H$21,2,1)))</f>
        <v>3</v>
      </c>
      <c r="I342" s="24">
        <v>1.5</v>
      </c>
      <c r="J342" s="19">
        <f>VLOOKUP($C342, Barem!$L:$N,3,0)</f>
        <v>0.2</v>
      </c>
      <c r="K342" s="19">
        <f>VLOOKUP($C342, Barem!$L:$O,4,0)</f>
        <v>0.5</v>
      </c>
      <c r="L342" s="19">
        <f>VLOOKUP($C342, Barem!$L:$P,5,0)</f>
        <v>0.3</v>
      </c>
      <c r="M342" s="49"/>
      <c r="N342" s="83">
        <f>IF(D342&gt;21,VLOOKUP(D342,Barem!$R$1:$S$48,2,1),0)</f>
        <v>0</v>
      </c>
      <c r="O342" s="46">
        <f t="shared" si="21"/>
        <v>2.5499999999999998</v>
      </c>
      <c r="P342" s="52">
        <v>43646</v>
      </c>
      <c r="Q342" s="18">
        <f t="shared" si="22"/>
        <v>1</v>
      </c>
      <c r="S342" s="76">
        <f t="shared" si="23"/>
        <v>0.20302547770700635</v>
      </c>
    </row>
    <row r="343" spans="1:19" x14ac:dyDescent="0.2">
      <c r="A343" s="23" t="s">
        <v>59</v>
      </c>
      <c r="B343" s="36" t="str">
        <f>VLOOKUP(A343,Participanti!A:B,2,0)</f>
        <v>M</v>
      </c>
      <c r="C343" s="24">
        <v>8</v>
      </c>
      <c r="D343" s="24">
        <v>4.82</v>
      </c>
      <c r="E343" s="25">
        <v>2.1736111111111112E-2</v>
      </c>
      <c r="F343" s="26">
        <f t="shared" si="20"/>
        <v>4.5095666205624708E-3</v>
      </c>
      <c r="G343" s="18">
        <f>IF(B343="F",VLOOKUP(D343,Barem!$B$2:$C$11,2,1),VLOOKUP(D343,Barem!$B$12:$C$21,2,1))</f>
        <v>1</v>
      </c>
      <c r="H343" s="18">
        <f>IF(G343=0,0,IF(B343="F",VLOOKUP(F343,Barem!$G$2:$H$11,2,1),VLOOKUP(F343,Barem!$G$12:$H$21,2,1)))</f>
        <v>1</v>
      </c>
      <c r="I343" s="24">
        <v>3.5</v>
      </c>
      <c r="J343" s="19">
        <f>VLOOKUP($C343, Barem!$L:$N,3,0)</f>
        <v>0.2</v>
      </c>
      <c r="K343" s="19">
        <f>VLOOKUP($C343, Barem!$L:$O,4,0)</f>
        <v>0.5</v>
      </c>
      <c r="L343" s="19">
        <f>VLOOKUP($C343, Barem!$L:$P,5,0)</f>
        <v>0.3</v>
      </c>
      <c r="M343" s="49"/>
      <c r="N343" s="83">
        <f>IF(D343&gt;21,VLOOKUP(D343,Barem!$R$1:$S$48,2,1),0)</f>
        <v>0</v>
      </c>
      <c r="O343" s="46">
        <f t="shared" si="21"/>
        <v>1.75</v>
      </c>
      <c r="P343" s="52">
        <v>43642</v>
      </c>
      <c r="Q343" s="18">
        <f t="shared" si="22"/>
        <v>1</v>
      </c>
      <c r="S343" s="76">
        <f t="shared" si="23"/>
        <v>0.36307053941908712</v>
      </c>
    </row>
    <row r="344" spans="1:19" x14ac:dyDescent="0.2">
      <c r="A344" s="23" t="s">
        <v>60</v>
      </c>
      <c r="B344" s="36" t="str">
        <f>VLOOKUP(A344,Participanti!A:B,2,0)</f>
        <v>F</v>
      </c>
      <c r="C344" s="24">
        <v>8</v>
      </c>
      <c r="D344" s="24">
        <v>10</v>
      </c>
      <c r="E344" s="25">
        <v>4.1666666666666664E-2</v>
      </c>
      <c r="F344" s="26">
        <f t="shared" si="20"/>
        <v>4.1666666666666666E-3</v>
      </c>
      <c r="G344" s="18">
        <f>IF(B344="F",VLOOKUP(D344,Barem!$B$2:$C$11,2,1),VLOOKUP(D344,Barem!$B$12:$C$21,2,1))</f>
        <v>2.5</v>
      </c>
      <c r="H344" s="18">
        <f>IF(G344=0,0,IF(B344="F",VLOOKUP(F344,Barem!$G$2:$H$11,2,1),VLOOKUP(F344,Barem!$G$12:$H$21,2,1)))</f>
        <v>2</v>
      </c>
      <c r="I344" s="24">
        <v>4</v>
      </c>
      <c r="J344" s="19">
        <f>VLOOKUP($C344, Barem!$L:$N,3,0)</f>
        <v>0.2</v>
      </c>
      <c r="K344" s="19">
        <f>VLOOKUP($C344, Barem!$L:$O,4,0)</f>
        <v>0.5</v>
      </c>
      <c r="L344" s="19">
        <f>VLOOKUP($C344, Barem!$L:$P,5,0)</f>
        <v>0.3</v>
      </c>
      <c r="M344" s="49"/>
      <c r="N344" s="83">
        <f>IF(D344&gt;21,VLOOKUP(D344,Barem!$R$1:$S$48,2,1),0)</f>
        <v>0</v>
      </c>
      <c r="O344" s="46">
        <f t="shared" si="21"/>
        <v>2.7</v>
      </c>
      <c r="P344" s="52">
        <v>43645</v>
      </c>
      <c r="Q344" s="18">
        <f t="shared" si="22"/>
        <v>1</v>
      </c>
      <c r="S344" s="76">
        <f t="shared" si="23"/>
        <v>0.27</v>
      </c>
    </row>
    <row r="345" spans="1:19" x14ac:dyDescent="0.2">
      <c r="A345" s="23" t="s">
        <v>61</v>
      </c>
      <c r="B345" s="36" t="str">
        <f>VLOOKUP(A345,Participanti!A:B,2,0)</f>
        <v>M</v>
      </c>
      <c r="C345" s="24">
        <v>8</v>
      </c>
      <c r="D345" s="24">
        <v>41.6</v>
      </c>
      <c r="E345" s="25">
        <v>0.28295138888888888</v>
      </c>
      <c r="F345" s="26">
        <f t="shared" si="20"/>
        <v>6.8017160790598283E-3</v>
      </c>
      <c r="G345" s="18">
        <f>IF(B345="F",VLOOKUP(D345,Barem!$B$2:$C$11,2,1),VLOOKUP(D345,Barem!$B$12:$C$21,2,1))</f>
        <v>5</v>
      </c>
      <c r="H345" s="18">
        <f>IF(G345=0,0,IF(B345="F",VLOOKUP(F345,Barem!$G$2:$H$11,2,1),VLOOKUP(F345,Barem!$G$12:$H$21,2,1)))</f>
        <v>0</v>
      </c>
      <c r="I345" s="24">
        <v>4</v>
      </c>
      <c r="J345" s="19">
        <f>VLOOKUP($C345, Barem!$L:$N,3,0)</f>
        <v>0.2</v>
      </c>
      <c r="K345" s="19">
        <f>VLOOKUP($C345, Barem!$L:$O,4,0)</f>
        <v>0.5</v>
      </c>
      <c r="L345" s="19">
        <f>VLOOKUP($C345, Barem!$L:$P,5,0)</f>
        <v>0.3</v>
      </c>
      <c r="M345" s="49">
        <v>1.5</v>
      </c>
      <c r="N345" s="83">
        <f>IF(D345&gt;21,VLOOKUP(D345,Barem!$R$1:$S$48,2,1),0)</f>
        <v>0.4</v>
      </c>
      <c r="O345" s="46">
        <f t="shared" si="21"/>
        <v>4.1000000000000005</v>
      </c>
      <c r="P345" s="52">
        <v>43645</v>
      </c>
      <c r="Q345" s="18">
        <f t="shared" si="22"/>
        <v>1</v>
      </c>
      <c r="S345" s="76">
        <f t="shared" si="23"/>
        <v>9.8557692307692318E-2</v>
      </c>
    </row>
    <row r="346" spans="1:19" x14ac:dyDescent="0.2">
      <c r="A346" s="23" t="s">
        <v>62</v>
      </c>
      <c r="B346" s="36" t="str">
        <f>VLOOKUP(A346,Participanti!A:B,2,0)</f>
        <v>M</v>
      </c>
      <c r="C346" s="24">
        <v>8</v>
      </c>
      <c r="D346" s="24">
        <v>25.84</v>
      </c>
      <c r="E346" s="25">
        <v>0.1630324074074074</v>
      </c>
      <c r="F346" s="26">
        <f t="shared" si="20"/>
        <v>6.3093036922371283E-3</v>
      </c>
      <c r="G346" s="18">
        <f>IF(B346="F",VLOOKUP(D346,Barem!$B$2:$C$11,2,1),VLOOKUP(D346,Barem!$B$12:$C$21,2,1))</f>
        <v>5</v>
      </c>
      <c r="H346" s="18">
        <f>IF(G346=0,0,IF(B346="F",VLOOKUP(F346,Barem!$G$2:$H$11,2,1),VLOOKUP(F346,Barem!$G$12:$H$21,2,1)))</f>
        <v>0</v>
      </c>
      <c r="I346" s="24">
        <v>4</v>
      </c>
      <c r="J346" s="19">
        <f>VLOOKUP($C346, Barem!$L:$N,3,0)</f>
        <v>0.2</v>
      </c>
      <c r="K346" s="19">
        <f>VLOOKUP($C346, Barem!$L:$O,4,0)</f>
        <v>0.5</v>
      </c>
      <c r="L346" s="19">
        <f>VLOOKUP($C346, Barem!$L:$P,5,0)</f>
        <v>0.3</v>
      </c>
      <c r="M346" s="49">
        <v>1</v>
      </c>
      <c r="N346" s="83">
        <f>IF(D346&gt;21,VLOOKUP(D346,Barem!$R$1:$S$48,2,1),0)</f>
        <v>0</v>
      </c>
      <c r="O346" s="46">
        <f t="shared" si="21"/>
        <v>3.2</v>
      </c>
      <c r="P346" s="52">
        <v>43645</v>
      </c>
      <c r="Q346" s="18">
        <f t="shared" si="22"/>
        <v>1</v>
      </c>
      <c r="S346" s="76">
        <f t="shared" si="23"/>
        <v>0.12383900928792571</v>
      </c>
    </row>
    <row r="347" spans="1:19" x14ac:dyDescent="0.2">
      <c r="A347" s="23" t="s">
        <v>63</v>
      </c>
      <c r="B347" s="36" t="str">
        <f>VLOOKUP(A347,Participanti!A:B,2,0)</f>
        <v>M</v>
      </c>
      <c r="C347" s="24">
        <v>8</v>
      </c>
      <c r="D347" s="24">
        <v>12.07</v>
      </c>
      <c r="E347" s="25">
        <v>4.1527777777777775E-2</v>
      </c>
      <c r="F347" s="26">
        <f t="shared" si="20"/>
        <v>3.4405781091779433E-3</v>
      </c>
      <c r="G347" s="18">
        <f>IF(B347="F",VLOOKUP(D347,Barem!$B$2:$C$11,2,1),VLOOKUP(D347,Barem!$B$12:$C$21,2,1))</f>
        <v>3</v>
      </c>
      <c r="H347" s="18">
        <f>IF(G347=0,0,IF(B347="F",VLOOKUP(F347,Barem!$G$2:$H$11,2,1),VLOOKUP(F347,Barem!$G$12:$H$21,2,1)))</f>
        <v>3</v>
      </c>
      <c r="I347" s="24">
        <v>3</v>
      </c>
      <c r="J347" s="19">
        <f>VLOOKUP($C347, Barem!$L:$N,3,0)</f>
        <v>0.2</v>
      </c>
      <c r="K347" s="19">
        <f>VLOOKUP($C347, Barem!$L:$O,4,0)</f>
        <v>0.5</v>
      </c>
      <c r="L347" s="19">
        <f>VLOOKUP($C347, Barem!$L:$P,5,0)</f>
        <v>0.3</v>
      </c>
      <c r="M347" s="49"/>
      <c r="N347" s="83">
        <f>IF(D347&gt;21,VLOOKUP(D347,Barem!$R$1:$S$48,2,1),0)</f>
        <v>0</v>
      </c>
      <c r="O347" s="46">
        <f t="shared" si="21"/>
        <v>3</v>
      </c>
      <c r="P347" s="52">
        <v>43643</v>
      </c>
      <c r="Q347" s="18">
        <f t="shared" si="22"/>
        <v>1</v>
      </c>
      <c r="S347" s="76">
        <f t="shared" si="23"/>
        <v>0.24855012427506212</v>
      </c>
    </row>
    <row r="348" spans="1:19" x14ac:dyDescent="0.2">
      <c r="A348" s="23" t="s">
        <v>64</v>
      </c>
      <c r="B348" s="36" t="str">
        <f>VLOOKUP(A348,Participanti!A:B,2,0)</f>
        <v>F</v>
      </c>
      <c r="C348" s="24">
        <v>8</v>
      </c>
      <c r="D348" s="24">
        <v>33.57</v>
      </c>
      <c r="E348" s="25">
        <v>0.22826388888888891</v>
      </c>
      <c r="F348" s="26">
        <f t="shared" si="20"/>
        <v>6.7996392281468249E-3</v>
      </c>
      <c r="G348" s="18">
        <f>IF(B348="F",VLOOKUP(D348,Barem!$B$2:$C$11,2,1),VLOOKUP(D348,Barem!$B$12:$C$21,2,1))</f>
        <v>5</v>
      </c>
      <c r="H348" s="18">
        <f>IF(G348=0,0,IF(B348="F",VLOOKUP(F348,Barem!$G$2:$H$11,2,1),VLOOKUP(F348,Barem!$G$12:$H$21,2,1)))</f>
        <v>0</v>
      </c>
      <c r="I348" s="24">
        <v>3.5</v>
      </c>
      <c r="J348" s="19">
        <f>VLOOKUP($C348, Barem!$L:$N,3,0)</f>
        <v>0.2</v>
      </c>
      <c r="K348" s="19">
        <f>VLOOKUP($C348, Barem!$L:$O,4,0)</f>
        <v>0.5</v>
      </c>
      <c r="L348" s="19">
        <f>VLOOKUP($C348, Barem!$L:$P,5,0)</f>
        <v>0.3</v>
      </c>
      <c r="M348" s="49">
        <v>0.5</v>
      </c>
      <c r="N348" s="83">
        <f>IF(D348&gt;21,VLOOKUP(D348,Barem!$R$1:$S$48,2,1),0)</f>
        <v>0.2</v>
      </c>
      <c r="O348" s="46">
        <f t="shared" si="21"/>
        <v>2.75</v>
      </c>
      <c r="P348" s="52">
        <v>43645</v>
      </c>
      <c r="Q348" s="18">
        <f t="shared" si="22"/>
        <v>1</v>
      </c>
      <c r="S348" s="76">
        <f t="shared" si="23"/>
        <v>8.1918379505510869E-2</v>
      </c>
    </row>
    <row r="349" spans="1:19" x14ac:dyDescent="0.2">
      <c r="A349" s="23" t="s">
        <v>65</v>
      </c>
      <c r="B349" s="36" t="str">
        <f>VLOOKUP(A349,Participanti!A:B,2,0)</f>
        <v>M</v>
      </c>
      <c r="C349" s="24">
        <v>8</v>
      </c>
      <c r="D349" s="24">
        <v>21.09</v>
      </c>
      <c r="E349" s="25">
        <v>8.020833333333334E-2</v>
      </c>
      <c r="F349" s="26">
        <f t="shared" si="20"/>
        <v>3.8031452505136718E-3</v>
      </c>
      <c r="G349" s="18">
        <f>IF(B349="F",VLOOKUP(D349,Barem!$B$2:$C$11,2,1),VLOOKUP(D349,Barem!$B$12:$C$21,2,1))</f>
        <v>5</v>
      </c>
      <c r="H349" s="18">
        <f>IF(G349=0,0,IF(B349="F",VLOOKUP(F349,Barem!$G$2:$H$11,2,1),VLOOKUP(F349,Barem!$G$12:$H$21,2,1)))</f>
        <v>2</v>
      </c>
      <c r="I349" s="24">
        <v>3</v>
      </c>
      <c r="J349" s="19">
        <f>VLOOKUP($C349, Barem!$L:$N,3,0)</f>
        <v>0.2</v>
      </c>
      <c r="K349" s="19">
        <f>VLOOKUP($C349, Barem!$L:$O,4,0)</f>
        <v>0.5</v>
      </c>
      <c r="L349" s="19">
        <f>VLOOKUP($C349, Barem!$L:$P,5,0)</f>
        <v>0.3</v>
      </c>
      <c r="M349" s="49"/>
      <c r="N349" s="83">
        <f>IF(D349&gt;21,VLOOKUP(D349,Barem!$R$1:$S$48,2,1),0)</f>
        <v>0</v>
      </c>
      <c r="O349" s="46">
        <f t="shared" si="21"/>
        <v>2.9</v>
      </c>
      <c r="P349" s="52">
        <v>43642</v>
      </c>
      <c r="Q349" s="18">
        <f t="shared" si="22"/>
        <v>1</v>
      </c>
      <c r="S349" s="76">
        <f t="shared" si="23"/>
        <v>0.1375059269796112</v>
      </c>
    </row>
    <row r="350" spans="1:19" x14ac:dyDescent="0.2">
      <c r="A350" s="23" t="s">
        <v>66</v>
      </c>
      <c r="B350" s="36" t="str">
        <f>VLOOKUP(A350,Participanti!A:B,2,0)</f>
        <v>M</v>
      </c>
      <c r="C350" s="24">
        <v>8</v>
      </c>
      <c r="D350" s="24">
        <v>37.01</v>
      </c>
      <c r="E350" s="25">
        <v>0.14388888888888887</v>
      </c>
      <c r="F350" s="26">
        <f t="shared" si="20"/>
        <v>3.8878381218289348E-3</v>
      </c>
      <c r="G350" s="18">
        <f>IF(B350="F",VLOOKUP(D350,Barem!$B$2:$C$11,2,1),VLOOKUP(D350,Barem!$B$12:$C$21,2,1))</f>
        <v>5</v>
      </c>
      <c r="H350" s="18">
        <f>IF(G350=0,0,IF(B350="F",VLOOKUP(F350,Barem!$G$2:$H$11,2,1),VLOOKUP(F350,Barem!$G$12:$H$21,2,1)))</f>
        <v>1.5</v>
      </c>
      <c r="I350" s="24">
        <v>4</v>
      </c>
      <c r="J350" s="19">
        <f>VLOOKUP($C350, Barem!$L:$N,3,0)</f>
        <v>0.2</v>
      </c>
      <c r="K350" s="19">
        <f>VLOOKUP($C350, Barem!$L:$O,4,0)</f>
        <v>0.5</v>
      </c>
      <c r="L350" s="19">
        <f>VLOOKUP($C350, Barem!$L:$P,5,0)</f>
        <v>0.3</v>
      </c>
      <c r="M350" s="49"/>
      <c r="N350" s="83">
        <f>IF(D350&gt;21,VLOOKUP(D350,Barem!$R$1:$S$48,2,1),0)</f>
        <v>0.3</v>
      </c>
      <c r="O350" s="46">
        <f t="shared" si="21"/>
        <v>3.25</v>
      </c>
      <c r="P350" s="52">
        <v>43644</v>
      </c>
      <c r="Q350" s="18">
        <f t="shared" si="22"/>
        <v>1</v>
      </c>
      <c r="S350" s="76">
        <f t="shared" si="23"/>
        <v>8.7814104296136189E-2</v>
      </c>
    </row>
    <row r="351" spans="1:19" x14ac:dyDescent="0.2">
      <c r="A351" s="23" t="s">
        <v>67</v>
      </c>
      <c r="B351" s="36" t="str">
        <f>VLOOKUP(A351,Participanti!A:B,2,0)</f>
        <v>M</v>
      </c>
      <c r="C351" s="24">
        <v>8</v>
      </c>
      <c r="D351" s="24"/>
      <c r="E351" s="25"/>
      <c r="F351" s="26" t="e">
        <f t="shared" si="20"/>
        <v>#DIV/0!</v>
      </c>
      <c r="G351" s="18">
        <f>IF(B351="F",VLOOKUP(D351,Barem!$B$2:$C$11,2,1),VLOOKUP(D351,Barem!$B$12:$C$21,2,1))</f>
        <v>0</v>
      </c>
      <c r="H351" s="18">
        <f>IF(G351=0,0,IF(B351="F",VLOOKUP(F351,Barem!$G$2:$H$11,2,1),VLOOKUP(F351,Barem!$G$12:$H$21,2,1)))</f>
        <v>0</v>
      </c>
      <c r="I351" s="24"/>
      <c r="J351" s="19">
        <f>VLOOKUP($C351, Barem!$L:$N,3,0)</f>
        <v>0.2</v>
      </c>
      <c r="K351" s="19">
        <f>VLOOKUP($C351, Barem!$L:$O,4,0)</f>
        <v>0.5</v>
      </c>
      <c r="L351" s="19">
        <f>VLOOKUP($C351, Barem!$L:$P,5,0)</f>
        <v>0.3</v>
      </c>
      <c r="M351" s="49"/>
      <c r="N351" s="83">
        <f>IF(D351&gt;21,VLOOKUP(D351,Barem!$R$1:$S$48,2,1),0)</f>
        <v>0</v>
      </c>
      <c r="O351" s="46">
        <f t="shared" si="21"/>
        <v>0</v>
      </c>
      <c r="P351" s="52"/>
      <c r="Q351" s="18">
        <f t="shared" si="22"/>
        <v>1</v>
      </c>
      <c r="S351" s="76" t="e">
        <f t="shared" si="23"/>
        <v>#DIV/0!</v>
      </c>
    </row>
    <row r="352" spans="1:19" x14ac:dyDescent="0.2">
      <c r="A352" s="23" t="s">
        <v>68</v>
      </c>
      <c r="B352" s="36" t="str">
        <f>VLOOKUP(A352,Participanti!A:B,2,0)</f>
        <v>M</v>
      </c>
      <c r="C352" s="24">
        <v>8</v>
      </c>
      <c r="D352" s="24"/>
      <c r="E352" s="25"/>
      <c r="F352" s="26" t="e">
        <f t="shared" si="20"/>
        <v>#DIV/0!</v>
      </c>
      <c r="G352" s="18">
        <f>IF(B352="F",VLOOKUP(D352,Barem!$B$2:$C$11,2,1),VLOOKUP(D352,Barem!$B$12:$C$21,2,1))</f>
        <v>0</v>
      </c>
      <c r="H352" s="18">
        <f>IF(G352=0,0,IF(B352="F",VLOOKUP(F352,Barem!$G$2:$H$11,2,1),VLOOKUP(F352,Barem!$G$12:$H$21,2,1)))</f>
        <v>0</v>
      </c>
      <c r="I352" s="24"/>
      <c r="J352" s="19">
        <f>VLOOKUP($C352, Barem!$L:$N,3,0)</f>
        <v>0.2</v>
      </c>
      <c r="K352" s="19">
        <f>VLOOKUP($C352, Barem!$L:$O,4,0)</f>
        <v>0.5</v>
      </c>
      <c r="L352" s="19">
        <f>VLOOKUP($C352, Barem!$L:$P,5,0)</f>
        <v>0.3</v>
      </c>
      <c r="M352" s="49"/>
      <c r="N352" s="83">
        <f>IF(D352&gt;21,VLOOKUP(D352,Barem!$R$1:$S$48,2,1),0)</f>
        <v>0</v>
      </c>
      <c r="O352" s="46">
        <f t="shared" si="21"/>
        <v>0</v>
      </c>
      <c r="P352" s="52"/>
      <c r="Q352" s="18">
        <f t="shared" si="22"/>
        <v>1</v>
      </c>
      <c r="S352" s="76" t="e">
        <f t="shared" si="23"/>
        <v>#DIV/0!</v>
      </c>
    </row>
    <row r="353" spans="1:19" x14ac:dyDescent="0.2">
      <c r="A353" s="23" t="s">
        <v>69</v>
      </c>
      <c r="B353" s="36" t="str">
        <f>VLOOKUP(A353,Participanti!A:B,2,0)</f>
        <v>M</v>
      </c>
      <c r="C353" s="24">
        <v>8</v>
      </c>
      <c r="D353" s="24">
        <v>7.07</v>
      </c>
      <c r="E353" s="25">
        <v>2.4189814814814817E-2</v>
      </c>
      <c r="F353" s="26">
        <f t="shared" si="20"/>
        <v>3.4214730996909217E-3</v>
      </c>
      <c r="G353" s="18">
        <f>IF(B353="F",VLOOKUP(D353,Barem!$B$2:$C$11,2,1),VLOOKUP(D353,Barem!$B$12:$C$21,2,1))</f>
        <v>2</v>
      </c>
      <c r="H353" s="18">
        <f>IF(G353=0,0,IF(B353="F",VLOOKUP(F353,Barem!$G$2:$H$11,2,1),VLOOKUP(F353,Barem!$G$12:$H$21,2,1)))</f>
        <v>3</v>
      </c>
      <c r="I353" s="24">
        <v>2.5</v>
      </c>
      <c r="J353" s="19">
        <f>VLOOKUP($C353, Barem!$L:$N,3,0)</f>
        <v>0.2</v>
      </c>
      <c r="K353" s="19">
        <f>VLOOKUP($C353, Barem!$L:$O,4,0)</f>
        <v>0.5</v>
      </c>
      <c r="L353" s="19">
        <f>VLOOKUP($C353, Barem!$L:$P,5,0)</f>
        <v>0.3</v>
      </c>
      <c r="M353" s="49"/>
      <c r="N353" s="83">
        <f>IF(D353&gt;21,VLOOKUP(D353,Barem!$R$1:$S$48,2,1),0)</f>
        <v>0</v>
      </c>
      <c r="O353" s="46">
        <f t="shared" si="21"/>
        <v>2.65</v>
      </c>
      <c r="P353" s="52">
        <v>43646</v>
      </c>
      <c r="Q353" s="18">
        <f t="shared" si="22"/>
        <v>1</v>
      </c>
      <c r="S353" s="76">
        <f t="shared" si="23"/>
        <v>0.37482319660537478</v>
      </c>
    </row>
    <row r="354" spans="1:19" x14ac:dyDescent="0.2">
      <c r="A354" s="23" t="s">
        <v>70</v>
      </c>
      <c r="B354" s="36" t="str">
        <f>VLOOKUP(A354,Participanti!A:B,2,0)</f>
        <v>M</v>
      </c>
      <c r="C354" s="24">
        <v>8</v>
      </c>
      <c r="D354" s="24">
        <v>11.1</v>
      </c>
      <c r="E354" s="25">
        <v>4.1076388888888891E-2</v>
      </c>
      <c r="F354" s="26">
        <f t="shared" si="20"/>
        <v>3.7005755755755761E-3</v>
      </c>
      <c r="G354" s="18">
        <f>IF(B354="F",VLOOKUP(D354,Barem!$B$2:$C$11,2,1),VLOOKUP(D354,Barem!$B$12:$C$21,2,1))</f>
        <v>2.5</v>
      </c>
      <c r="H354" s="18">
        <f>IF(G354=0,0,IF(B354="F",VLOOKUP(F354,Barem!$G$2:$H$11,2,1),VLOOKUP(F354,Barem!$G$12:$H$21,2,1)))</f>
        <v>2</v>
      </c>
      <c r="I354" s="24">
        <v>1.5</v>
      </c>
      <c r="J354" s="19">
        <f>VLOOKUP($C354, Barem!$L:$N,3,0)</f>
        <v>0.2</v>
      </c>
      <c r="K354" s="19">
        <f>VLOOKUP($C354, Barem!$L:$O,4,0)</f>
        <v>0.5</v>
      </c>
      <c r="L354" s="19">
        <f>VLOOKUP($C354, Barem!$L:$P,5,0)</f>
        <v>0.3</v>
      </c>
      <c r="M354" s="49"/>
      <c r="N354" s="83">
        <f>IF(D354&gt;21,VLOOKUP(D354,Barem!$R$1:$S$48,2,1),0)</f>
        <v>0</v>
      </c>
      <c r="O354" s="46">
        <f t="shared" si="21"/>
        <v>1.95</v>
      </c>
      <c r="P354" s="52">
        <v>43645</v>
      </c>
      <c r="Q354" s="18">
        <f t="shared" si="22"/>
        <v>1</v>
      </c>
      <c r="S354" s="76">
        <f t="shared" si="23"/>
        <v>0.17567567567567569</v>
      </c>
    </row>
    <row r="355" spans="1:19" x14ac:dyDescent="0.2">
      <c r="A355" s="23" t="s">
        <v>71</v>
      </c>
      <c r="B355" s="36" t="str">
        <f>VLOOKUP(A355,Participanti!A:B,2,0)</f>
        <v>M</v>
      </c>
      <c r="C355" s="24">
        <v>8</v>
      </c>
      <c r="D355" s="24">
        <v>11.5</v>
      </c>
      <c r="E355" s="25">
        <v>4.8749999999999995E-2</v>
      </c>
      <c r="F355" s="26">
        <f t="shared" si="20"/>
        <v>4.2391304347826082E-3</v>
      </c>
      <c r="G355" s="18">
        <f>IF(B355="F",VLOOKUP(D355,Barem!$B$2:$C$11,2,1),VLOOKUP(D355,Barem!$B$12:$C$21,2,1))</f>
        <v>2.5</v>
      </c>
      <c r="H355" s="18">
        <f>IF(G355=0,0,IF(B355="F",VLOOKUP(F355,Barem!$G$2:$H$11,2,1),VLOOKUP(F355,Barem!$G$12:$H$21,2,1)))</f>
        <v>1</v>
      </c>
      <c r="I355" s="24">
        <v>1</v>
      </c>
      <c r="J355" s="19">
        <f>VLOOKUP($C355, Barem!$L:$N,3,0)</f>
        <v>0.2</v>
      </c>
      <c r="K355" s="19">
        <f>VLOOKUP($C355, Barem!$L:$O,4,0)</f>
        <v>0.5</v>
      </c>
      <c r="L355" s="19">
        <f>VLOOKUP($C355, Barem!$L:$P,5,0)</f>
        <v>0.3</v>
      </c>
      <c r="M355" s="49"/>
      <c r="N355" s="83">
        <f>IF(D355&gt;21,VLOOKUP(D355,Barem!$R$1:$S$48,2,1),0)</f>
        <v>0</v>
      </c>
      <c r="O355" s="46">
        <f t="shared" si="21"/>
        <v>1.3</v>
      </c>
      <c r="P355" s="52">
        <v>43640</v>
      </c>
      <c r="Q355" s="18">
        <f t="shared" si="22"/>
        <v>1</v>
      </c>
      <c r="S355" s="76">
        <f t="shared" si="23"/>
        <v>0.11304347826086956</v>
      </c>
    </row>
    <row r="356" spans="1:19" x14ac:dyDescent="0.2">
      <c r="A356" s="23" t="s">
        <v>58</v>
      </c>
      <c r="B356" s="36" t="str">
        <f>VLOOKUP(A356,Participanti!A:B,2,0)</f>
        <v>M</v>
      </c>
      <c r="C356" s="24">
        <v>8</v>
      </c>
      <c r="D356" s="24">
        <v>15.6</v>
      </c>
      <c r="E356" s="25">
        <v>5.7499999999999996E-2</v>
      </c>
      <c r="F356" s="26">
        <f t="shared" si="20"/>
        <v>3.6858974358974358E-3</v>
      </c>
      <c r="G356" s="18">
        <f>IF(B356="F",VLOOKUP(D356,Barem!$B$2:$C$11,2,1),VLOOKUP(D356,Barem!$B$12:$C$21,2,1))</f>
        <v>3.5</v>
      </c>
      <c r="H356" s="18">
        <f>IF(G356=0,0,IF(B356="F",VLOOKUP(F356,Barem!$G$2:$H$11,2,1),VLOOKUP(F356,Barem!$G$12:$H$21,2,1)))</f>
        <v>2</v>
      </c>
      <c r="I356" s="24">
        <v>1</v>
      </c>
      <c r="J356" s="19">
        <f>VLOOKUP($C356, Barem!$L:$N,3,0)</f>
        <v>0.2</v>
      </c>
      <c r="K356" s="19">
        <f>VLOOKUP($C356, Barem!$L:$O,4,0)</f>
        <v>0.5</v>
      </c>
      <c r="L356" s="19">
        <f>VLOOKUP($C356, Barem!$L:$P,5,0)</f>
        <v>0.3</v>
      </c>
      <c r="M356" s="49"/>
      <c r="N356" s="83">
        <f>IF(D356&gt;21,VLOOKUP(D356,Barem!$R$1:$S$48,2,1),0)</f>
        <v>0</v>
      </c>
      <c r="O356" s="46">
        <f t="shared" si="21"/>
        <v>2</v>
      </c>
      <c r="P356" s="52">
        <v>43644</v>
      </c>
      <c r="Q356" s="18">
        <f t="shared" si="22"/>
        <v>1</v>
      </c>
      <c r="S356" s="76">
        <f t="shared" si="23"/>
        <v>0.12820512820512822</v>
      </c>
    </row>
    <row r="357" spans="1:19" x14ac:dyDescent="0.2">
      <c r="A357" s="23" t="s">
        <v>72</v>
      </c>
      <c r="B357" s="36" t="str">
        <f>VLOOKUP(A357,Participanti!A:B,2,0)</f>
        <v>F</v>
      </c>
      <c r="C357" s="24">
        <v>8</v>
      </c>
      <c r="D357" s="24"/>
      <c r="E357" s="25"/>
      <c r="F357" s="26" t="e">
        <f t="shared" si="20"/>
        <v>#DIV/0!</v>
      </c>
      <c r="G357" s="18">
        <f>IF(B357="F",VLOOKUP(D357,Barem!$B$2:$C$11,2,1),VLOOKUP(D357,Barem!$B$12:$C$21,2,1))</f>
        <v>0</v>
      </c>
      <c r="H357" s="18">
        <f>IF(G357=0,0,IF(B357="F",VLOOKUP(F357,Barem!$G$2:$H$11,2,1),VLOOKUP(F357,Barem!$G$12:$H$21,2,1)))</f>
        <v>0</v>
      </c>
      <c r="I357" s="24"/>
      <c r="J357" s="19">
        <f>VLOOKUP($C357, Barem!$L:$N,3,0)</f>
        <v>0.2</v>
      </c>
      <c r="K357" s="19">
        <f>VLOOKUP($C357, Barem!$L:$O,4,0)</f>
        <v>0.5</v>
      </c>
      <c r="L357" s="19">
        <f>VLOOKUP($C357, Barem!$L:$P,5,0)</f>
        <v>0.3</v>
      </c>
      <c r="M357" s="49"/>
      <c r="N357" s="83">
        <f>IF(D357&gt;21,VLOOKUP(D357,Barem!$R$1:$S$48,2,1),0)</f>
        <v>0</v>
      </c>
      <c r="O357" s="46">
        <f t="shared" si="21"/>
        <v>0</v>
      </c>
      <c r="P357" s="52"/>
      <c r="Q357" s="18">
        <f t="shared" si="22"/>
        <v>1</v>
      </c>
      <c r="S357" s="76" t="e">
        <f t="shared" si="23"/>
        <v>#DIV/0!</v>
      </c>
    </row>
    <row r="358" spans="1:19" x14ac:dyDescent="0.2">
      <c r="A358" s="23" t="s">
        <v>73</v>
      </c>
      <c r="B358" s="36" t="str">
        <f>VLOOKUP(A358,Participanti!A:B,2,0)</f>
        <v>M</v>
      </c>
      <c r="C358" s="24">
        <v>8</v>
      </c>
      <c r="D358" s="24">
        <v>11.5</v>
      </c>
      <c r="E358" s="25">
        <v>3.9456018518518522E-2</v>
      </c>
      <c r="F358" s="26">
        <f t="shared" si="20"/>
        <v>3.4309581320450889E-3</v>
      </c>
      <c r="G358" s="18">
        <f>IF(B358="F",VLOOKUP(D358,Barem!$B$2:$C$11,2,1),VLOOKUP(D358,Barem!$B$12:$C$21,2,1))</f>
        <v>2.5</v>
      </c>
      <c r="H358" s="18">
        <f>IF(G358=0,0,IF(B358="F",VLOOKUP(F358,Barem!$G$2:$H$11,2,1),VLOOKUP(F358,Barem!$G$12:$H$21,2,1)))</f>
        <v>3</v>
      </c>
      <c r="I358" s="24">
        <v>3</v>
      </c>
      <c r="J358" s="19">
        <f>VLOOKUP($C358, Barem!$L:$N,3,0)</f>
        <v>0.2</v>
      </c>
      <c r="K358" s="19">
        <f>VLOOKUP($C358, Barem!$L:$O,4,0)</f>
        <v>0.5</v>
      </c>
      <c r="L358" s="19">
        <f>VLOOKUP($C358, Barem!$L:$P,5,0)</f>
        <v>0.3</v>
      </c>
      <c r="M358" s="49"/>
      <c r="N358" s="83">
        <f>IF(D358&gt;21,VLOOKUP(D358,Barem!$R$1:$S$48,2,1),0)</f>
        <v>0</v>
      </c>
      <c r="O358" s="46">
        <f t="shared" si="21"/>
        <v>2.9</v>
      </c>
      <c r="P358" s="52">
        <v>43646</v>
      </c>
      <c r="Q358" s="18">
        <f t="shared" si="22"/>
        <v>1</v>
      </c>
      <c r="S358" s="76">
        <f t="shared" si="23"/>
        <v>0.25217391304347825</v>
      </c>
    </row>
    <row r="359" spans="1:19" x14ac:dyDescent="0.2">
      <c r="A359" s="23" t="s">
        <v>74</v>
      </c>
      <c r="B359" s="36" t="str">
        <f>VLOOKUP(A359,Participanti!A:B,2,0)</f>
        <v>M</v>
      </c>
      <c r="C359" s="24">
        <v>8</v>
      </c>
      <c r="D359" s="24"/>
      <c r="E359" s="25"/>
      <c r="F359" s="26" t="e">
        <f t="shared" si="20"/>
        <v>#DIV/0!</v>
      </c>
      <c r="G359" s="18">
        <f>IF(B359="F",VLOOKUP(D359,Barem!$B$2:$C$11,2,1),VLOOKUP(D359,Barem!$B$12:$C$21,2,1))</f>
        <v>0</v>
      </c>
      <c r="H359" s="18">
        <f>IF(G359=0,0,IF(B359="F",VLOOKUP(F359,Barem!$G$2:$H$11,2,1),VLOOKUP(F359,Barem!$G$12:$H$21,2,1)))</f>
        <v>0</v>
      </c>
      <c r="I359" s="24"/>
      <c r="J359" s="19">
        <f>VLOOKUP($C359, Barem!$L:$N,3,0)</f>
        <v>0.2</v>
      </c>
      <c r="K359" s="19">
        <f>VLOOKUP($C359, Barem!$L:$O,4,0)</f>
        <v>0.5</v>
      </c>
      <c r="L359" s="19">
        <f>VLOOKUP($C359, Barem!$L:$P,5,0)</f>
        <v>0.3</v>
      </c>
      <c r="M359" s="49"/>
      <c r="N359" s="83">
        <f>IF(D359&gt;21,VLOOKUP(D359,Barem!$R$1:$S$48,2,1),0)</f>
        <v>0</v>
      </c>
      <c r="O359" s="46">
        <f t="shared" si="21"/>
        <v>0</v>
      </c>
      <c r="P359" s="52"/>
      <c r="Q359" s="18">
        <f t="shared" si="22"/>
        <v>1</v>
      </c>
      <c r="S359" s="76" t="e">
        <f t="shared" si="23"/>
        <v>#DIV/0!</v>
      </c>
    </row>
    <row r="360" spans="1:19" x14ac:dyDescent="0.2">
      <c r="A360" s="23" t="s">
        <v>75</v>
      </c>
      <c r="B360" s="36" t="str">
        <f>VLOOKUP(A360,Participanti!A:B,2,0)</f>
        <v>M</v>
      </c>
      <c r="C360" s="24">
        <v>8</v>
      </c>
      <c r="D360" s="24">
        <v>5.22</v>
      </c>
      <c r="E360" s="25">
        <v>2.0844907407407406E-2</v>
      </c>
      <c r="F360" s="26">
        <f t="shared" si="20"/>
        <v>3.9932772811125299E-3</v>
      </c>
      <c r="G360" s="18">
        <f>IF(B360="F",VLOOKUP(D360,Barem!$B$2:$C$11,2,1),VLOOKUP(D360,Barem!$B$12:$C$21,2,1))</f>
        <v>1.5</v>
      </c>
      <c r="H360" s="18">
        <f>IF(G360=0,0,IF(B360="F",VLOOKUP(F360,Barem!$G$2:$H$11,2,1),VLOOKUP(F360,Barem!$G$12:$H$21,2,1)))</f>
        <v>1.5</v>
      </c>
      <c r="I360" s="24">
        <v>2</v>
      </c>
      <c r="J360" s="19">
        <f>VLOOKUP($C360, Barem!$L:$N,3,0)</f>
        <v>0.2</v>
      </c>
      <c r="K360" s="19">
        <f>VLOOKUP($C360, Barem!$L:$O,4,0)</f>
        <v>0.5</v>
      </c>
      <c r="L360" s="19">
        <f>VLOOKUP($C360, Barem!$L:$P,5,0)</f>
        <v>0.3</v>
      </c>
      <c r="M360" s="49"/>
      <c r="N360" s="83">
        <f>IF(D360&gt;21,VLOOKUP(D360,Barem!$R$1:$S$48,2,1),0)</f>
        <v>0</v>
      </c>
      <c r="O360" s="46">
        <f t="shared" si="21"/>
        <v>1.65</v>
      </c>
      <c r="P360" s="52">
        <v>43646</v>
      </c>
      <c r="Q360" s="18">
        <f t="shared" si="22"/>
        <v>1</v>
      </c>
      <c r="S360" s="76">
        <f t="shared" si="23"/>
        <v>0.31609195402298851</v>
      </c>
    </row>
    <row r="361" spans="1:19" x14ac:dyDescent="0.2">
      <c r="A361" s="23" t="s">
        <v>77</v>
      </c>
      <c r="B361" s="36" t="str">
        <f>VLOOKUP(A361,Participanti!A:B,2,0)</f>
        <v>M</v>
      </c>
      <c r="C361" s="24">
        <v>8</v>
      </c>
      <c r="D361" s="24">
        <v>14.57</v>
      </c>
      <c r="E361" s="25">
        <v>4.8657407407407406E-2</v>
      </c>
      <c r="F361" s="26">
        <f t="shared" si="20"/>
        <v>3.3395612496504739E-3</v>
      </c>
      <c r="G361" s="18">
        <f>IF(B361="F",VLOOKUP(D361,Barem!$B$2:$C$11,2,1),VLOOKUP(D361,Barem!$B$12:$C$21,2,1))</f>
        <v>3</v>
      </c>
      <c r="H361" s="18">
        <f>IF(G361=0,0,IF(B361="F",VLOOKUP(F361,Barem!$G$2:$H$11,2,1),VLOOKUP(F361,Barem!$G$12:$H$21,2,1)))</f>
        <v>3</v>
      </c>
      <c r="I361" s="24">
        <v>3</v>
      </c>
      <c r="J361" s="19">
        <f>VLOOKUP($C361, Barem!$L:$N,3,0)</f>
        <v>0.2</v>
      </c>
      <c r="K361" s="19">
        <f>VLOOKUP($C361, Barem!$L:$O,4,0)</f>
        <v>0.5</v>
      </c>
      <c r="L361" s="19">
        <f>VLOOKUP($C361, Barem!$L:$P,5,0)</f>
        <v>0.3</v>
      </c>
      <c r="M361" s="49"/>
      <c r="N361" s="83">
        <f>IF(D361&gt;21,VLOOKUP(D361,Barem!$R$1:$S$48,2,1),0)</f>
        <v>0</v>
      </c>
      <c r="O361" s="46">
        <f t="shared" si="21"/>
        <v>3</v>
      </c>
      <c r="P361" s="52">
        <v>43643</v>
      </c>
      <c r="Q361" s="18">
        <f t="shared" si="22"/>
        <v>1</v>
      </c>
      <c r="S361" s="76">
        <f t="shared" si="23"/>
        <v>0.20590253946465339</v>
      </c>
    </row>
    <row r="362" spans="1:19" x14ac:dyDescent="0.2">
      <c r="A362" s="23" t="s">
        <v>91</v>
      </c>
      <c r="B362" s="36" t="str">
        <f>VLOOKUP(A362,Participanti!A:B,2,0)</f>
        <v>M</v>
      </c>
      <c r="C362" s="24">
        <v>8</v>
      </c>
      <c r="D362" s="73">
        <v>6.52</v>
      </c>
      <c r="E362" s="25">
        <v>2.584490740740741E-2</v>
      </c>
      <c r="F362" s="26">
        <f t="shared" si="20"/>
        <v>3.9639428538968419E-3</v>
      </c>
      <c r="G362" s="18">
        <f>IF(B362="F",VLOOKUP(D362,Barem!$B$2:$C$11,2,1),VLOOKUP(D362,Barem!$B$12:$C$21,2,1))</f>
        <v>1.5</v>
      </c>
      <c r="H362" s="18">
        <f>IF(G362=0,0,IF(B362="F",VLOOKUP(F362,Barem!$G$2:$H$11,2,1),VLOOKUP(F362,Barem!$G$12:$H$21,2,1)))</f>
        <v>1.5</v>
      </c>
      <c r="I362" s="24">
        <v>2</v>
      </c>
      <c r="J362" s="19">
        <f>VLOOKUP($C362, Barem!$L:$N,3,0)</f>
        <v>0.2</v>
      </c>
      <c r="K362" s="19">
        <f>VLOOKUP($C362, Barem!$L:$O,4,0)</f>
        <v>0.5</v>
      </c>
      <c r="L362" s="19">
        <f>VLOOKUP($C362, Barem!$L:$P,5,0)</f>
        <v>0.3</v>
      </c>
      <c r="M362" s="49"/>
      <c r="N362" s="83">
        <f>IF(D362&gt;21,VLOOKUP(D362,Barem!$R$1:$S$48,2,1),0)</f>
        <v>0</v>
      </c>
      <c r="O362" s="46">
        <f t="shared" si="21"/>
        <v>1.65</v>
      </c>
      <c r="P362" s="52">
        <v>43643</v>
      </c>
      <c r="Q362" s="18">
        <f t="shared" si="22"/>
        <v>1</v>
      </c>
      <c r="S362" s="76">
        <f t="shared" si="23"/>
        <v>0.25306748466257667</v>
      </c>
    </row>
    <row r="363" spans="1:19" x14ac:dyDescent="0.2">
      <c r="A363" s="23" t="s">
        <v>92</v>
      </c>
      <c r="B363" s="36" t="str">
        <f>VLOOKUP(A363,Participanti!A:B,2,0)</f>
        <v>M</v>
      </c>
      <c r="C363" s="24">
        <v>8</v>
      </c>
      <c r="D363" s="24">
        <v>70.92</v>
      </c>
      <c r="E363" s="25">
        <v>0.78454861111111107</v>
      </c>
      <c r="F363" s="26">
        <f t="shared" si="20"/>
        <v>1.1062445165131289E-2</v>
      </c>
      <c r="G363" s="18">
        <f>IF(B363="F",VLOOKUP(D363,Barem!$B$2:$C$11,2,1),VLOOKUP(D363,Barem!$B$12:$C$21,2,1))</f>
        <v>5</v>
      </c>
      <c r="H363" s="18">
        <f>IF(G363=0,0,IF(B363="F",VLOOKUP(F363,Barem!$G$2:$H$11,2,1),VLOOKUP(F363,Barem!$G$12:$H$21,2,1)))</f>
        <v>0</v>
      </c>
      <c r="I363" s="24">
        <v>4</v>
      </c>
      <c r="J363" s="19">
        <f>VLOOKUP($C363, Barem!$L:$N,3,0)</f>
        <v>0.2</v>
      </c>
      <c r="K363" s="19">
        <f>VLOOKUP($C363, Barem!$L:$O,4,0)</f>
        <v>0.5</v>
      </c>
      <c r="L363" s="19">
        <f>VLOOKUP($C363, Barem!$L:$P,5,0)</f>
        <v>0.3</v>
      </c>
      <c r="M363" s="49">
        <v>1.5</v>
      </c>
      <c r="N363" s="83">
        <f>IF(D363&gt;21,VLOOKUP(D363,Barem!$R$1:$S$48,2,1),0)</f>
        <v>0.9</v>
      </c>
      <c r="O363" s="46">
        <f t="shared" si="21"/>
        <v>4.6000000000000005</v>
      </c>
      <c r="P363" s="52">
        <v>43645</v>
      </c>
      <c r="Q363" s="18">
        <f t="shared" si="22"/>
        <v>1</v>
      </c>
      <c r="S363" s="76">
        <f t="shared" si="23"/>
        <v>6.4861816130851666E-2</v>
      </c>
    </row>
    <row r="364" spans="1:19" x14ac:dyDescent="0.2">
      <c r="A364" s="23" t="s">
        <v>231</v>
      </c>
      <c r="B364" s="36" t="str">
        <f>VLOOKUP(A364,Participanti!A:B,2,0)</f>
        <v>M</v>
      </c>
      <c r="C364" s="24">
        <v>8</v>
      </c>
      <c r="D364" s="24">
        <v>30.35</v>
      </c>
      <c r="E364" s="25">
        <v>0.35233796296296299</v>
      </c>
      <c r="F364" s="26">
        <f t="shared" si="20"/>
        <v>1.1609158581975716E-2</v>
      </c>
      <c r="G364" s="18">
        <f>IF(B364="F",VLOOKUP(D364,Barem!$B$2:$C$11,2,1),VLOOKUP(D364,Barem!$B$12:$C$21,2,1))</f>
        <v>5</v>
      </c>
      <c r="H364" s="18">
        <f>IF(G364=0,0,IF(B364="F",VLOOKUP(F364,Barem!$G$2:$H$11,2,1),VLOOKUP(F364,Barem!$G$12:$H$21,2,1)))</f>
        <v>0</v>
      </c>
      <c r="I364" s="24">
        <v>3.5</v>
      </c>
      <c r="J364" s="19">
        <f>VLOOKUP($C364, Barem!$L:$N,3,0)</f>
        <v>0.2</v>
      </c>
      <c r="K364" s="19">
        <f>VLOOKUP($C364, Barem!$L:$O,4,0)</f>
        <v>0.5</v>
      </c>
      <c r="L364" s="19">
        <f>VLOOKUP($C364, Barem!$L:$P,5,0)</f>
        <v>0.3</v>
      </c>
      <c r="M364" s="49">
        <v>1.5</v>
      </c>
      <c r="N364" s="83">
        <f>IF(D364&gt;21,VLOOKUP(D364,Barem!$R$1:$S$48,2,1),0)</f>
        <v>0.1</v>
      </c>
      <c r="O364" s="46">
        <f t="shared" si="21"/>
        <v>3.65</v>
      </c>
      <c r="P364" s="52">
        <v>43645</v>
      </c>
      <c r="Q364" s="18">
        <f t="shared" si="22"/>
        <v>1</v>
      </c>
      <c r="S364" s="76">
        <f t="shared" si="23"/>
        <v>0.12026359143327842</v>
      </c>
    </row>
    <row r="365" spans="1:19" x14ac:dyDescent="0.2">
      <c r="A365" s="23" t="s">
        <v>93</v>
      </c>
      <c r="B365" s="36" t="str">
        <f>VLOOKUP(A365,Participanti!A:B,2,0)</f>
        <v>F</v>
      </c>
      <c r="C365" s="24">
        <v>8</v>
      </c>
      <c r="D365" s="24">
        <v>5</v>
      </c>
      <c r="E365" s="25">
        <v>2.3136574074074077E-2</v>
      </c>
      <c r="F365" s="26">
        <f t="shared" si="20"/>
        <v>4.627314814814815E-3</v>
      </c>
      <c r="G365" s="18">
        <f>IF(B365="F",VLOOKUP(D365,Barem!$B$2:$C$11,2,1),VLOOKUP(D365,Barem!$B$12:$C$21,2,1))</f>
        <v>1.5</v>
      </c>
      <c r="H365" s="18">
        <f>IF(G365=0,0,IF(B365="F",VLOOKUP(F365,Barem!$G$2:$H$11,2,1),VLOOKUP(F365,Barem!$G$12:$H$21,2,1)))</f>
        <v>1</v>
      </c>
      <c r="I365" s="24">
        <v>2.5</v>
      </c>
      <c r="J365" s="19">
        <f>VLOOKUP($C365, Barem!$L:$N,3,0)</f>
        <v>0.2</v>
      </c>
      <c r="K365" s="19">
        <f>VLOOKUP($C365, Barem!$L:$O,4,0)</f>
        <v>0.5</v>
      </c>
      <c r="L365" s="19">
        <f>VLOOKUP($C365, Barem!$L:$P,5,0)</f>
        <v>0.3</v>
      </c>
      <c r="M365" s="49"/>
      <c r="N365" s="83">
        <f>IF(D365&gt;21,VLOOKUP(D365,Barem!$R$1:$S$48,2,1),0)</f>
        <v>0</v>
      </c>
      <c r="O365" s="46">
        <f t="shared" si="21"/>
        <v>1.55</v>
      </c>
      <c r="P365" s="52">
        <v>43644</v>
      </c>
      <c r="Q365" s="18">
        <f t="shared" si="22"/>
        <v>1</v>
      </c>
      <c r="S365" s="76">
        <f t="shared" si="23"/>
        <v>0.31</v>
      </c>
    </row>
    <row r="366" spans="1:19" x14ac:dyDescent="0.2">
      <c r="A366" s="23" t="s">
        <v>97</v>
      </c>
      <c r="B366" s="36" t="str">
        <f>VLOOKUP(A366,Participanti!A:B,2,0)</f>
        <v>M</v>
      </c>
      <c r="C366" s="24">
        <v>8</v>
      </c>
      <c r="D366" s="24">
        <v>11.01</v>
      </c>
      <c r="E366" s="25">
        <v>4.1180555555555554E-2</v>
      </c>
      <c r="F366" s="26">
        <f t="shared" si="20"/>
        <v>3.7402866081340195E-3</v>
      </c>
      <c r="G366" s="18">
        <f>IF(B366="F",VLOOKUP(D366,Barem!$B$2:$C$11,2,1),VLOOKUP(D366,Barem!$B$12:$C$21,2,1))</f>
        <v>2.5</v>
      </c>
      <c r="H366" s="18">
        <f>IF(G366=0,0,IF(B366="F",VLOOKUP(F366,Barem!$G$2:$H$11,2,1),VLOOKUP(F366,Barem!$G$12:$H$21,2,1)))</f>
        <v>2</v>
      </c>
      <c r="I366" s="24">
        <v>3.5</v>
      </c>
      <c r="J366" s="19">
        <f>VLOOKUP($C366, Barem!$L:$N,3,0)</f>
        <v>0.2</v>
      </c>
      <c r="K366" s="19">
        <f>VLOOKUP($C366, Barem!$L:$O,4,0)</f>
        <v>0.5</v>
      </c>
      <c r="L366" s="19">
        <f>VLOOKUP($C366, Barem!$L:$P,5,0)</f>
        <v>0.3</v>
      </c>
      <c r="M366" s="49"/>
      <c r="N366" s="83">
        <f>IF(D366&gt;21,VLOOKUP(D366,Barem!$R$1:$S$48,2,1),0)</f>
        <v>0</v>
      </c>
      <c r="O366" s="46">
        <f t="shared" si="21"/>
        <v>2.5499999999999998</v>
      </c>
      <c r="P366" s="52">
        <v>43643</v>
      </c>
      <c r="Q366" s="18">
        <f t="shared" si="22"/>
        <v>1</v>
      </c>
      <c r="S366" s="76">
        <f t="shared" si="23"/>
        <v>0.23160762942779289</v>
      </c>
    </row>
    <row r="367" spans="1:19" x14ac:dyDescent="0.2">
      <c r="A367" s="23" t="s">
        <v>53</v>
      </c>
      <c r="B367" s="36" t="str">
        <f>VLOOKUP(A367,Participanti!A:B,2,0)</f>
        <v>F</v>
      </c>
      <c r="C367" s="24">
        <v>8</v>
      </c>
      <c r="D367" s="24">
        <v>8.01</v>
      </c>
      <c r="E367" s="25">
        <v>2.9687500000000002E-2</v>
      </c>
      <c r="F367" s="74">
        <f t="shared" si="20"/>
        <v>3.7063046192259679E-3</v>
      </c>
      <c r="G367" s="18">
        <f>IF(B367="F",VLOOKUP(D367,Barem!$B$2:$C$11,2,1),VLOOKUP(D367,Barem!$B$12:$C$21,2,1))</f>
        <v>2</v>
      </c>
      <c r="H367" s="18">
        <f>IF(G367=0,0,IF(B367="F",VLOOKUP(F367,Barem!$G$2:$H$11,2,1),VLOOKUP(F367,Barem!$G$12:$H$21,2,1)))</f>
        <v>3</v>
      </c>
      <c r="I367" s="24">
        <v>3</v>
      </c>
      <c r="J367" s="19">
        <f>VLOOKUP($C367, Barem!$L:$N,3,0)</f>
        <v>0.2</v>
      </c>
      <c r="K367" s="19">
        <f>VLOOKUP($C367, Barem!$L:$O,4,0)</f>
        <v>0.5</v>
      </c>
      <c r="L367" s="19">
        <f>VLOOKUP($C367, Barem!$L:$P,5,0)</f>
        <v>0.3</v>
      </c>
      <c r="M367" s="49"/>
      <c r="N367" s="83">
        <f>IF(D367&gt;21,VLOOKUP(D367,Barem!$R$1:$S$48,2,1),0)</f>
        <v>0</v>
      </c>
      <c r="O367" s="46">
        <f t="shared" si="21"/>
        <v>2.8</v>
      </c>
      <c r="P367" s="52">
        <v>43643</v>
      </c>
      <c r="Q367" s="18">
        <f t="shared" si="22"/>
        <v>1</v>
      </c>
      <c r="S367" s="76">
        <f t="shared" si="23"/>
        <v>0.34956304619225964</v>
      </c>
    </row>
    <row r="368" spans="1:19" x14ac:dyDescent="0.2">
      <c r="A368" s="23" t="s">
        <v>76</v>
      </c>
      <c r="B368" s="36" t="str">
        <f>VLOOKUP(A368,Participanti!A:B,2,0)</f>
        <v>F</v>
      </c>
      <c r="C368" s="24">
        <v>8</v>
      </c>
      <c r="D368" s="24"/>
      <c r="E368" s="25"/>
      <c r="F368" s="26" t="e">
        <f t="shared" si="20"/>
        <v>#DIV/0!</v>
      </c>
      <c r="G368" s="18">
        <f>IF(B368="F",VLOOKUP(D368,Barem!$B$2:$C$11,2,1),VLOOKUP(D368,Barem!$B$12:$C$21,2,1))</f>
        <v>0</v>
      </c>
      <c r="H368" s="18">
        <f>IF(G368=0,0,IF(B368="F",VLOOKUP(F368,Barem!$G$2:$H$11,2,1),VLOOKUP(F368,Barem!$G$12:$H$21,2,1)))</f>
        <v>0</v>
      </c>
      <c r="I368" s="24"/>
      <c r="J368" s="19">
        <f>VLOOKUP($C368, Barem!$L:$N,3,0)</f>
        <v>0.2</v>
      </c>
      <c r="K368" s="19">
        <f>VLOOKUP($C368, Barem!$L:$O,4,0)</f>
        <v>0.5</v>
      </c>
      <c r="L368" s="19">
        <f>VLOOKUP($C368, Barem!$L:$P,5,0)</f>
        <v>0.3</v>
      </c>
      <c r="M368" s="49"/>
      <c r="N368" s="83">
        <f>IF(D368&gt;21,VLOOKUP(D368,Barem!$R$1:$S$48,2,1),0)</f>
        <v>0</v>
      </c>
      <c r="O368" s="46">
        <f t="shared" si="21"/>
        <v>0</v>
      </c>
      <c r="P368" s="52"/>
      <c r="Q368" s="18">
        <f t="shared" si="22"/>
        <v>1</v>
      </c>
      <c r="S368" s="76" t="e">
        <f t="shared" si="23"/>
        <v>#DIV/0!</v>
      </c>
    </row>
    <row r="369" spans="1:19" x14ac:dyDescent="0.2">
      <c r="A369" s="23" t="s">
        <v>138</v>
      </c>
      <c r="B369" s="36" t="str">
        <f>VLOOKUP(A369,Participanti!A:B,2,0)</f>
        <v>M</v>
      </c>
      <c r="C369" s="24">
        <v>8</v>
      </c>
      <c r="D369" s="24">
        <v>5.01</v>
      </c>
      <c r="E369" s="25">
        <v>1.4189814814814815E-2</v>
      </c>
      <c r="F369" s="74">
        <f t="shared" si="20"/>
        <v>2.8322983662305021E-3</v>
      </c>
      <c r="G369" s="18">
        <f>IF(B369="F",VLOOKUP(D369,Barem!$B$2:$C$11,2,1),VLOOKUP(D369,Barem!$B$12:$C$21,2,1))</f>
        <v>1.5</v>
      </c>
      <c r="H369" s="18">
        <f>IF(G369=0,0,IF(B369="F",VLOOKUP(F369,Barem!$G$2:$H$11,2,1),VLOOKUP(F369,Barem!$G$12:$H$21,2,1)))</f>
        <v>4.5</v>
      </c>
      <c r="I369" s="24">
        <v>3</v>
      </c>
      <c r="J369" s="19">
        <f>VLOOKUP($C369, Barem!$L:$N,3,0)</f>
        <v>0.2</v>
      </c>
      <c r="K369" s="19">
        <f>VLOOKUP($C369, Barem!$L:$O,4,0)</f>
        <v>0.5</v>
      </c>
      <c r="L369" s="19">
        <f>VLOOKUP($C369, Barem!$L:$P,5,0)</f>
        <v>0.3</v>
      </c>
      <c r="M369" s="49"/>
      <c r="N369" s="83">
        <f>IF(D369&gt;21,VLOOKUP(D369,Barem!$R$1:$S$48,2,1),0)</f>
        <v>0</v>
      </c>
      <c r="O369" s="46">
        <f t="shared" si="21"/>
        <v>3.4499999999999997</v>
      </c>
      <c r="P369" s="52">
        <v>43640</v>
      </c>
      <c r="Q369" s="18">
        <f t="shared" si="22"/>
        <v>1</v>
      </c>
      <c r="S369" s="76">
        <f t="shared" si="23"/>
        <v>0.68862275449101795</v>
      </c>
    </row>
    <row r="370" spans="1:19" x14ac:dyDescent="0.2">
      <c r="A370" s="23" t="s">
        <v>189</v>
      </c>
      <c r="B370" s="36" t="str">
        <f>VLOOKUP(A370,Participanti!A:B,2,0)</f>
        <v>M</v>
      </c>
      <c r="C370" s="24">
        <v>8</v>
      </c>
      <c r="D370" s="24">
        <v>41.51</v>
      </c>
      <c r="E370" s="25">
        <v>0.25313657407407408</v>
      </c>
      <c r="F370" s="26">
        <f t="shared" si="20"/>
        <v>6.098207036234018E-3</v>
      </c>
      <c r="G370" s="18">
        <f>IF(B370="F",VLOOKUP(D370,Barem!$B$2:$C$11,2,1),VLOOKUP(D370,Barem!$B$12:$C$21,2,1))</f>
        <v>5</v>
      </c>
      <c r="H370" s="18">
        <f>IF(G370=0,0,IF(B370="F",VLOOKUP(F370,Barem!$G$2:$H$11,2,1),VLOOKUP(F370,Barem!$G$12:$H$21,2,1)))</f>
        <v>0</v>
      </c>
      <c r="I370" s="24">
        <v>4</v>
      </c>
      <c r="J370" s="19">
        <f>VLOOKUP($C370, Barem!$L:$N,3,0)</f>
        <v>0.2</v>
      </c>
      <c r="K370" s="19">
        <f>VLOOKUP($C370, Barem!$L:$O,4,0)</f>
        <v>0.5</v>
      </c>
      <c r="L370" s="19">
        <f>VLOOKUP($C370, Barem!$L:$P,5,0)</f>
        <v>0.3</v>
      </c>
      <c r="M370" s="49">
        <v>1.5</v>
      </c>
      <c r="N370" s="83">
        <f>IF(D370&gt;21,VLOOKUP(D370,Barem!$R$1:$S$48,2,1),0)</f>
        <v>0.4</v>
      </c>
      <c r="O370" s="46">
        <f t="shared" si="21"/>
        <v>4.1000000000000005</v>
      </c>
      <c r="P370" s="52">
        <v>43645</v>
      </c>
      <c r="Q370" s="18">
        <f t="shared" si="22"/>
        <v>1</v>
      </c>
      <c r="S370" s="76">
        <f t="shared" si="23"/>
        <v>9.8771380390267421E-2</v>
      </c>
    </row>
    <row r="371" spans="1:19" x14ac:dyDescent="0.2">
      <c r="A371" s="23" t="s">
        <v>191</v>
      </c>
      <c r="B371" s="36" t="str">
        <f>VLOOKUP(A371,Participanti!A:B,2,0)</f>
        <v>M</v>
      </c>
      <c r="C371" s="24">
        <v>8</v>
      </c>
      <c r="D371" s="24"/>
      <c r="E371" s="25"/>
      <c r="F371" s="26" t="e">
        <f t="shared" si="20"/>
        <v>#DIV/0!</v>
      </c>
      <c r="G371" s="18">
        <f>IF(B371="F",VLOOKUP(D371,Barem!$B$2:$C$11,2,1),VLOOKUP(D371,Barem!$B$12:$C$21,2,1))</f>
        <v>0</v>
      </c>
      <c r="H371" s="18">
        <f>IF(G371=0,0,IF(B371="F",VLOOKUP(F371,Barem!$G$2:$H$11,2,1),VLOOKUP(F371,Barem!$G$12:$H$21,2,1)))</f>
        <v>0</v>
      </c>
      <c r="I371" s="24"/>
      <c r="J371" s="19">
        <f>VLOOKUP($C371, Barem!$L:$N,3,0)</f>
        <v>0.2</v>
      </c>
      <c r="K371" s="19">
        <f>VLOOKUP($C371, Barem!$L:$O,4,0)</f>
        <v>0.5</v>
      </c>
      <c r="L371" s="19">
        <f>VLOOKUP($C371, Barem!$L:$P,5,0)</f>
        <v>0.3</v>
      </c>
      <c r="M371" s="49"/>
      <c r="N371" s="83">
        <f>IF(D371&gt;21,VLOOKUP(D371,Barem!$R$1:$S$48,2,1),0)</f>
        <v>0</v>
      </c>
      <c r="O371" s="46">
        <f t="shared" si="21"/>
        <v>0</v>
      </c>
      <c r="P371" s="52"/>
      <c r="Q371" s="18">
        <f t="shared" si="22"/>
        <v>1</v>
      </c>
      <c r="S371" s="76" t="e">
        <f t="shared" si="23"/>
        <v>#DIV/0!</v>
      </c>
    </row>
    <row r="372" spans="1:19" x14ac:dyDescent="0.2">
      <c r="A372" s="23" t="s">
        <v>193</v>
      </c>
      <c r="B372" s="36" t="str">
        <f>VLOOKUP(A372,Participanti!A:B,2,0)</f>
        <v>M</v>
      </c>
      <c r="C372" s="24">
        <v>8</v>
      </c>
      <c r="D372" s="24">
        <v>33.67</v>
      </c>
      <c r="E372" s="25">
        <v>0.2807175925925926</v>
      </c>
      <c r="F372" s="26">
        <f t="shared" si="20"/>
        <v>8.3373208373208364E-3</v>
      </c>
      <c r="G372" s="18">
        <f>IF(B372="F",VLOOKUP(D372,Barem!$B$2:$C$11,2,1),VLOOKUP(D372,Barem!$B$12:$C$21,2,1))</f>
        <v>5</v>
      </c>
      <c r="H372" s="18">
        <f>IF(G372=0,0,IF(B372="F",VLOOKUP(F372,Barem!$G$2:$H$11,2,1),VLOOKUP(F372,Barem!$G$12:$H$21,2,1)))</f>
        <v>0</v>
      </c>
      <c r="I372" s="24">
        <v>4</v>
      </c>
      <c r="J372" s="19">
        <f>VLOOKUP($C372, Barem!$L:$N,3,0)</f>
        <v>0.2</v>
      </c>
      <c r="K372" s="19">
        <f>VLOOKUP($C372, Barem!$L:$O,4,0)</f>
        <v>0.5</v>
      </c>
      <c r="L372" s="19">
        <f>VLOOKUP($C372, Barem!$L:$P,5,0)</f>
        <v>0.3</v>
      </c>
      <c r="M372" s="49">
        <v>1.5</v>
      </c>
      <c r="N372" s="83">
        <f>IF(D372&gt;21,VLOOKUP(D372,Barem!$R$1:$S$48,2,1),0)</f>
        <v>0.2</v>
      </c>
      <c r="O372" s="46">
        <f t="shared" si="21"/>
        <v>3.9000000000000004</v>
      </c>
      <c r="P372" s="52">
        <v>43646</v>
      </c>
      <c r="Q372" s="18">
        <f t="shared" si="22"/>
        <v>1</v>
      </c>
      <c r="S372" s="76">
        <f t="shared" si="23"/>
        <v>0.11583011583011583</v>
      </c>
    </row>
    <row r="373" spans="1:19" x14ac:dyDescent="0.2">
      <c r="A373" s="23" t="s">
        <v>194</v>
      </c>
      <c r="B373" s="36" t="str">
        <f>VLOOKUP(A373,Participanti!A:B,2,0)</f>
        <v>F</v>
      </c>
      <c r="C373" s="24">
        <v>8</v>
      </c>
      <c r="D373" s="24">
        <v>41.66</v>
      </c>
      <c r="E373" s="25">
        <v>0.28296296296296297</v>
      </c>
      <c r="F373" s="26">
        <f t="shared" si="20"/>
        <v>6.7921978627691545E-3</v>
      </c>
      <c r="G373" s="18">
        <f>IF(B373="F",VLOOKUP(D373,Barem!$B$2:$C$11,2,1),VLOOKUP(D373,Barem!$B$12:$C$21,2,1))</f>
        <v>5</v>
      </c>
      <c r="H373" s="18">
        <f>IF(G373=0,0,IF(B373="F",VLOOKUP(F373,Barem!$G$2:$H$11,2,1),VLOOKUP(F373,Barem!$G$12:$H$21,2,1)))</f>
        <v>0</v>
      </c>
      <c r="I373" s="24">
        <v>4.5</v>
      </c>
      <c r="J373" s="19">
        <f>VLOOKUP($C373, Barem!$L:$N,3,0)</f>
        <v>0.2</v>
      </c>
      <c r="K373" s="19">
        <f>VLOOKUP($C373, Barem!$L:$O,4,0)</f>
        <v>0.5</v>
      </c>
      <c r="L373" s="19">
        <f>VLOOKUP($C373, Barem!$L:$P,5,0)</f>
        <v>0.3</v>
      </c>
      <c r="M373" s="49">
        <v>1.5</v>
      </c>
      <c r="N373" s="83">
        <f>IF(D373&gt;21,VLOOKUP(D373,Barem!$R$1:$S$48,2,1),0)</f>
        <v>0.4</v>
      </c>
      <c r="O373" s="46">
        <f t="shared" si="21"/>
        <v>4.25</v>
      </c>
      <c r="P373" s="52">
        <v>43645</v>
      </c>
      <c r="Q373" s="18">
        <f t="shared" si="22"/>
        <v>1</v>
      </c>
      <c r="S373" s="76">
        <f t="shared" si="23"/>
        <v>0.10201632261161787</v>
      </c>
    </row>
    <row r="374" spans="1:19" x14ac:dyDescent="0.2">
      <c r="A374" s="23" t="s">
        <v>195</v>
      </c>
      <c r="B374" s="36" t="str">
        <f>VLOOKUP(A374,Participanti!A:B,2,0)</f>
        <v>M</v>
      </c>
      <c r="C374" s="24">
        <v>8</v>
      </c>
      <c r="D374" s="24">
        <v>19.559999999999999</v>
      </c>
      <c r="E374" s="25">
        <v>6.2129629629629625E-2</v>
      </c>
      <c r="F374" s="26">
        <f t="shared" si="20"/>
        <v>3.1763614330076496E-3</v>
      </c>
      <c r="G374" s="18">
        <f>IF(B374="F",VLOOKUP(D374,Barem!$B$2:$C$11,2,1),VLOOKUP(D374,Barem!$B$12:$C$21,2,1))</f>
        <v>4.5</v>
      </c>
      <c r="H374" s="18">
        <f>IF(G374=0,0,IF(B374="F",VLOOKUP(F374,Barem!$G$2:$H$11,2,1),VLOOKUP(F374,Barem!$G$12:$H$21,2,1)))</f>
        <v>3.5</v>
      </c>
      <c r="I374" s="24">
        <v>4</v>
      </c>
      <c r="J374" s="19">
        <f>VLOOKUP($C374, Barem!$L:$N,3,0)</f>
        <v>0.2</v>
      </c>
      <c r="K374" s="19">
        <f>VLOOKUP($C374, Barem!$L:$O,4,0)</f>
        <v>0.5</v>
      </c>
      <c r="L374" s="19">
        <f>VLOOKUP($C374, Barem!$L:$P,5,0)</f>
        <v>0.3</v>
      </c>
      <c r="M374" s="49"/>
      <c r="N374" s="83">
        <f>IF(D374&gt;21,VLOOKUP(D374,Barem!$R$1:$S$48,2,1),0)</f>
        <v>0</v>
      </c>
      <c r="O374" s="46">
        <f t="shared" si="21"/>
        <v>3.8499999999999996</v>
      </c>
      <c r="P374" s="52">
        <v>43646</v>
      </c>
      <c r="Q374" s="18">
        <f t="shared" si="22"/>
        <v>1</v>
      </c>
      <c r="S374" s="76">
        <f t="shared" si="23"/>
        <v>0.19683026584867075</v>
      </c>
    </row>
    <row r="375" spans="1:19" x14ac:dyDescent="0.2">
      <c r="A375" s="23" t="s">
        <v>196</v>
      </c>
      <c r="B375" s="36" t="str">
        <f>VLOOKUP(A375,Participanti!A:B,2,0)</f>
        <v>M</v>
      </c>
      <c r="C375" s="24">
        <v>8</v>
      </c>
      <c r="D375" s="24">
        <v>6.01</v>
      </c>
      <c r="E375" s="25">
        <v>1.8090277777777778E-2</v>
      </c>
      <c r="F375" s="26">
        <f t="shared" si="20"/>
        <v>3.0100295803290812E-3</v>
      </c>
      <c r="G375" s="18">
        <f>IF(B375="F",VLOOKUP(D375,Barem!$B$2:$C$11,2,1),VLOOKUP(D375,Barem!$B$12:$C$21,2,1))</f>
        <v>1.5</v>
      </c>
      <c r="H375" s="18">
        <f>IF(G375=0,0,IF(B375="F",VLOOKUP(F375,Barem!$G$2:$H$11,2,1),VLOOKUP(F375,Barem!$G$12:$H$21,2,1)))</f>
        <v>4</v>
      </c>
      <c r="I375" s="24">
        <v>2</v>
      </c>
      <c r="J375" s="19">
        <f>VLOOKUP($C375, Barem!$L:$N,3,0)</f>
        <v>0.2</v>
      </c>
      <c r="K375" s="19">
        <f>VLOOKUP($C375, Barem!$L:$O,4,0)</f>
        <v>0.5</v>
      </c>
      <c r="L375" s="19">
        <f>VLOOKUP($C375, Barem!$L:$P,5,0)</f>
        <v>0.3</v>
      </c>
      <c r="M375" s="49"/>
      <c r="N375" s="83">
        <f>IF(D375&gt;21,VLOOKUP(D375,Barem!$R$1:$S$48,2,1),0)</f>
        <v>0</v>
      </c>
      <c r="O375" s="46">
        <f t="shared" si="21"/>
        <v>2.9</v>
      </c>
      <c r="P375" s="52">
        <v>43642</v>
      </c>
      <c r="Q375" s="18">
        <f t="shared" si="22"/>
        <v>1</v>
      </c>
      <c r="S375" s="76">
        <f t="shared" si="23"/>
        <v>0.48252911813643928</v>
      </c>
    </row>
    <row r="376" spans="1:19" x14ac:dyDescent="0.2">
      <c r="A376" s="23" t="s">
        <v>198</v>
      </c>
      <c r="B376" s="36" t="str">
        <f>VLOOKUP(A376,Participanti!A:B,2,0)</f>
        <v>M</v>
      </c>
      <c r="C376" s="24">
        <v>8</v>
      </c>
      <c r="D376" s="24">
        <v>10.01</v>
      </c>
      <c r="E376" s="25">
        <v>3.0474537037037036E-2</v>
      </c>
      <c r="F376" s="26">
        <f t="shared" si="20"/>
        <v>3.0444092944092943E-3</v>
      </c>
      <c r="G376" s="18">
        <f>IF(B376="F",VLOOKUP(D376,Barem!$B$2:$C$11,2,1),VLOOKUP(D376,Barem!$B$12:$C$21,2,1))</f>
        <v>2.5</v>
      </c>
      <c r="H376" s="18">
        <f>IF(G376=0,0,IF(B376="F",VLOOKUP(F376,Barem!$G$2:$H$11,2,1),VLOOKUP(F376,Barem!$G$12:$H$21,2,1)))</f>
        <v>4</v>
      </c>
      <c r="I376" s="24">
        <v>3.5</v>
      </c>
      <c r="J376" s="19">
        <f>VLOOKUP($C376, Barem!$L:$N,3,0)</f>
        <v>0.2</v>
      </c>
      <c r="K376" s="19">
        <f>VLOOKUP($C376, Barem!$L:$O,4,0)</f>
        <v>0.5</v>
      </c>
      <c r="L376" s="19">
        <f>VLOOKUP($C376, Barem!$L:$P,5,0)</f>
        <v>0.3</v>
      </c>
      <c r="M376" s="49"/>
      <c r="N376" s="83">
        <f>IF(D376&gt;21,VLOOKUP(D376,Barem!$R$1:$S$48,2,1),0)</f>
        <v>0</v>
      </c>
      <c r="O376" s="46">
        <f t="shared" si="21"/>
        <v>3.55</v>
      </c>
      <c r="P376" s="52">
        <v>43641</v>
      </c>
      <c r="Q376" s="18">
        <f t="shared" si="22"/>
        <v>1</v>
      </c>
      <c r="S376" s="76">
        <f t="shared" si="23"/>
        <v>0.35464535464535463</v>
      </c>
    </row>
    <row r="377" spans="1:19" x14ac:dyDescent="0.2">
      <c r="A377" s="23" t="s">
        <v>200</v>
      </c>
      <c r="B377" s="36" t="str">
        <f>VLOOKUP(A377,Participanti!A:B,2,0)</f>
        <v>M</v>
      </c>
      <c r="C377" s="24">
        <v>8</v>
      </c>
      <c r="D377" s="24">
        <v>5.05</v>
      </c>
      <c r="E377" s="25">
        <v>1.6493055555555556E-2</v>
      </c>
      <c r="F377" s="26">
        <f t="shared" si="20"/>
        <v>3.2659515951595163E-3</v>
      </c>
      <c r="G377" s="18">
        <f>IF(B377="F",VLOOKUP(D377,Barem!$B$2:$C$11,2,1),VLOOKUP(D377,Barem!$B$12:$C$21,2,1))</f>
        <v>1.5</v>
      </c>
      <c r="H377" s="18">
        <f>IF(G377=0,0,IF(B377="F",VLOOKUP(F377,Barem!$G$2:$H$11,2,1),VLOOKUP(F377,Barem!$G$12:$H$21,2,1)))</f>
        <v>3.5</v>
      </c>
      <c r="I377" s="24">
        <v>1.5</v>
      </c>
      <c r="J377" s="19">
        <f>VLOOKUP($C377, Barem!$L:$N,3,0)</f>
        <v>0.2</v>
      </c>
      <c r="K377" s="19">
        <f>VLOOKUP($C377, Barem!$L:$O,4,0)</f>
        <v>0.5</v>
      </c>
      <c r="L377" s="19">
        <f>VLOOKUP($C377, Barem!$L:$P,5,0)</f>
        <v>0.3</v>
      </c>
      <c r="M377" s="49"/>
      <c r="N377" s="83">
        <f>IF(D377&gt;21,VLOOKUP(D377,Barem!$R$1:$S$48,2,1),0)</f>
        <v>0</v>
      </c>
      <c r="O377" s="46">
        <f t="shared" si="21"/>
        <v>2.5</v>
      </c>
      <c r="P377" s="52">
        <v>43646</v>
      </c>
      <c r="Q377" s="18">
        <f t="shared" si="22"/>
        <v>1</v>
      </c>
      <c r="S377" s="76">
        <f t="shared" si="23"/>
        <v>0.49504950495049505</v>
      </c>
    </row>
    <row r="378" spans="1:19" x14ac:dyDescent="0.2">
      <c r="A378" s="23" t="s">
        <v>203</v>
      </c>
      <c r="B378" s="36" t="str">
        <f>VLOOKUP(A378,Participanti!A:B,2,0)</f>
        <v>M</v>
      </c>
      <c r="C378" s="24">
        <v>8</v>
      </c>
      <c r="D378" s="24">
        <v>10.119999999999999</v>
      </c>
      <c r="E378" s="25">
        <v>4.5520833333333337E-2</v>
      </c>
      <c r="F378" s="26">
        <f t="shared" si="20"/>
        <v>4.4981060606060609E-3</v>
      </c>
      <c r="G378" s="18">
        <f>IF(B378="F",VLOOKUP(D378,Barem!$B$2:$C$11,2,1),VLOOKUP(D378,Barem!$B$12:$C$21,2,1))</f>
        <v>2.5</v>
      </c>
      <c r="H378" s="18">
        <f>IF(G378=0,0,IF(B378="F",VLOOKUP(F378,Barem!$G$2:$H$11,2,1),VLOOKUP(F378,Barem!$G$12:$H$21,2,1)))</f>
        <v>1</v>
      </c>
      <c r="I378" s="24">
        <v>3</v>
      </c>
      <c r="J378" s="19">
        <f>VLOOKUP($C378, Barem!$L:$N,3,0)</f>
        <v>0.2</v>
      </c>
      <c r="K378" s="19">
        <f>VLOOKUP($C378, Barem!$L:$O,4,0)</f>
        <v>0.5</v>
      </c>
      <c r="L378" s="19">
        <f>VLOOKUP($C378, Barem!$L:$P,5,0)</f>
        <v>0.3</v>
      </c>
      <c r="M378" s="49"/>
      <c r="N378" s="83">
        <f>IF(D378&gt;21,VLOOKUP(D378,Barem!$R$1:$S$48,2,1),0)</f>
        <v>0</v>
      </c>
      <c r="O378" s="46">
        <f t="shared" si="21"/>
        <v>1.9</v>
      </c>
      <c r="P378" s="52">
        <v>43640</v>
      </c>
      <c r="Q378" s="18">
        <f t="shared" si="22"/>
        <v>1</v>
      </c>
      <c r="S378" s="76">
        <f t="shared" si="23"/>
        <v>0.18774703557312253</v>
      </c>
    </row>
    <row r="379" spans="1:19" x14ac:dyDescent="0.2">
      <c r="A379" s="23" t="s">
        <v>205</v>
      </c>
      <c r="B379" s="36" t="str">
        <f>VLOOKUP(A379,Participanti!A:B,2,0)</f>
        <v>F</v>
      </c>
      <c r="C379" s="24">
        <v>8</v>
      </c>
      <c r="D379" s="24"/>
      <c r="E379" s="25"/>
      <c r="F379" s="26" t="e">
        <f t="shared" si="20"/>
        <v>#DIV/0!</v>
      </c>
      <c r="G379" s="18">
        <f>IF(B379="F",VLOOKUP(D379,Barem!$B$2:$C$11,2,1),VLOOKUP(D379,Barem!$B$12:$C$21,2,1))</f>
        <v>0</v>
      </c>
      <c r="H379" s="18">
        <f>IF(G379=0,0,IF(B379="F",VLOOKUP(F379,Barem!$G$2:$H$11,2,1),VLOOKUP(F379,Barem!$G$12:$H$21,2,1)))</f>
        <v>0</v>
      </c>
      <c r="I379" s="24"/>
      <c r="J379" s="19">
        <f>VLOOKUP($C379, Barem!$L:$N,3,0)</f>
        <v>0.2</v>
      </c>
      <c r="K379" s="19">
        <f>VLOOKUP($C379, Barem!$L:$O,4,0)</f>
        <v>0.5</v>
      </c>
      <c r="L379" s="19">
        <f>VLOOKUP($C379, Barem!$L:$P,5,0)</f>
        <v>0.3</v>
      </c>
      <c r="M379" s="49"/>
      <c r="N379" s="83">
        <f>IF(D379&gt;21,VLOOKUP(D379,Barem!$R$1:$S$48,2,1),0)</f>
        <v>0</v>
      </c>
      <c r="O379" s="46">
        <f t="shared" si="21"/>
        <v>0</v>
      </c>
      <c r="P379" s="52"/>
      <c r="Q379" s="18">
        <f t="shared" si="22"/>
        <v>1</v>
      </c>
      <c r="S379" s="76" t="e">
        <f t="shared" si="23"/>
        <v>#DIV/0!</v>
      </c>
    </row>
    <row r="380" spans="1:19" x14ac:dyDescent="0.2">
      <c r="A380" s="23" t="s">
        <v>207</v>
      </c>
      <c r="B380" s="36" t="str">
        <f>VLOOKUP(A380,Participanti!A:B,2,0)</f>
        <v>F</v>
      </c>
      <c r="C380" s="24">
        <v>8</v>
      </c>
      <c r="D380" s="24"/>
      <c r="E380" s="25"/>
      <c r="F380" s="26" t="e">
        <f t="shared" si="20"/>
        <v>#DIV/0!</v>
      </c>
      <c r="G380" s="18">
        <f>IF(B380="F",VLOOKUP(D380,Barem!$B$2:$C$11,2,1),VLOOKUP(D380,Barem!$B$12:$C$21,2,1))</f>
        <v>0</v>
      </c>
      <c r="H380" s="18">
        <f>IF(G380=0,0,IF(B380="F",VLOOKUP(F380,Barem!$G$2:$H$11,2,1),VLOOKUP(F380,Barem!$G$12:$H$21,2,1)))</f>
        <v>0</v>
      </c>
      <c r="I380" s="24"/>
      <c r="J380" s="19">
        <f>VLOOKUP($C380, Barem!$L:$N,3,0)</f>
        <v>0.2</v>
      </c>
      <c r="K380" s="19">
        <f>VLOOKUP($C380, Barem!$L:$O,4,0)</f>
        <v>0.5</v>
      </c>
      <c r="L380" s="19">
        <f>VLOOKUP($C380, Barem!$L:$P,5,0)</f>
        <v>0.3</v>
      </c>
      <c r="M380" s="49"/>
      <c r="N380" s="83">
        <f>IF(D380&gt;21,VLOOKUP(D380,Barem!$R$1:$S$48,2,1),0)</f>
        <v>0</v>
      </c>
      <c r="O380" s="46">
        <f t="shared" si="21"/>
        <v>0</v>
      </c>
      <c r="P380" s="52"/>
      <c r="Q380" s="18">
        <f t="shared" si="22"/>
        <v>1</v>
      </c>
      <c r="S380" s="76" t="e">
        <f t="shared" si="23"/>
        <v>#DIV/0!</v>
      </c>
    </row>
    <row r="381" spans="1:19" x14ac:dyDescent="0.2">
      <c r="A381" s="23" t="s">
        <v>2</v>
      </c>
      <c r="B381" s="36" t="str">
        <f>VLOOKUP(A381,Participanti!A:B,2,0)</f>
        <v>M</v>
      </c>
      <c r="C381" s="24">
        <v>8</v>
      </c>
      <c r="D381" s="24">
        <v>20.149999999999999</v>
      </c>
      <c r="E381" s="25">
        <v>7.3356481481481481E-2</v>
      </c>
      <c r="F381" s="74">
        <f t="shared" si="20"/>
        <v>3.6405201727782374E-3</v>
      </c>
      <c r="G381" s="18">
        <f>IF(B381="F",VLOOKUP(D381,Barem!$B$2:$C$11,2,1),VLOOKUP(D381,Barem!$B$12:$C$21,2,1))</f>
        <v>4.5</v>
      </c>
      <c r="H381" s="18">
        <f>IF(G381=0,0,IF(B381="F",VLOOKUP(F381,Barem!$G$2:$H$11,2,1),VLOOKUP(F381,Barem!$G$12:$H$21,2,1)))</f>
        <v>2.5</v>
      </c>
      <c r="I381" s="24">
        <v>3</v>
      </c>
      <c r="J381" s="19">
        <f>VLOOKUP($C381, Barem!$L:$N,3,0)</f>
        <v>0.2</v>
      </c>
      <c r="K381" s="19">
        <f>VLOOKUP($C381, Barem!$L:$O,4,0)</f>
        <v>0.5</v>
      </c>
      <c r="L381" s="19">
        <f>VLOOKUP($C381, Barem!$L:$P,5,0)</f>
        <v>0.3</v>
      </c>
      <c r="M381" s="49"/>
      <c r="N381" s="83">
        <f>IF(D381&gt;21,VLOOKUP(D381,Barem!$R$1:$S$48,2,1),0)</f>
        <v>0</v>
      </c>
      <c r="O381" s="46">
        <f t="shared" si="21"/>
        <v>3.05</v>
      </c>
      <c r="P381" s="52">
        <v>43644</v>
      </c>
      <c r="Q381" s="18">
        <f t="shared" si="22"/>
        <v>1</v>
      </c>
      <c r="S381" s="76">
        <f t="shared" si="23"/>
        <v>0.15136476426799009</v>
      </c>
    </row>
    <row r="382" spans="1:19" x14ac:dyDescent="0.2">
      <c r="A382" s="23" t="s">
        <v>223</v>
      </c>
      <c r="B382" s="36" t="str">
        <f>VLOOKUP(A382,Participanti!A:B,2,0)</f>
        <v>M</v>
      </c>
      <c r="C382" s="24">
        <v>8</v>
      </c>
      <c r="D382" s="24">
        <v>12.04</v>
      </c>
      <c r="E382" s="25">
        <v>4.2766203703703702E-2</v>
      </c>
      <c r="F382" s="26">
        <f t="shared" si="20"/>
        <v>3.5520102743939953E-3</v>
      </c>
      <c r="G382" s="18">
        <f>IF(B382="F",VLOOKUP(D382,Barem!$B$2:$C$11,2,1),VLOOKUP(D382,Barem!$B$12:$C$21,2,1))</f>
        <v>3</v>
      </c>
      <c r="H382" s="18">
        <f>IF(G382=0,0,IF(B382="F",VLOOKUP(F382,Barem!$G$2:$H$11,2,1),VLOOKUP(F382,Barem!$G$12:$H$21,2,1)))</f>
        <v>2.5</v>
      </c>
      <c r="I382" s="24">
        <v>3</v>
      </c>
      <c r="J382" s="19">
        <f>VLOOKUP($C382, Barem!$L:$N,3,0)</f>
        <v>0.2</v>
      </c>
      <c r="K382" s="19">
        <f>VLOOKUP($C382, Barem!$L:$O,4,0)</f>
        <v>0.5</v>
      </c>
      <c r="L382" s="19">
        <f>VLOOKUP($C382, Barem!$L:$P,5,0)</f>
        <v>0.3</v>
      </c>
      <c r="M382" s="49"/>
      <c r="N382" s="83">
        <f>IF(D382&gt;21,VLOOKUP(D382,Barem!$R$1:$S$48,2,1),0)</f>
        <v>0</v>
      </c>
      <c r="O382" s="46">
        <f t="shared" si="21"/>
        <v>2.75</v>
      </c>
      <c r="P382" s="52">
        <v>43642</v>
      </c>
      <c r="Q382" s="18">
        <f t="shared" si="22"/>
        <v>1</v>
      </c>
      <c r="S382" s="76">
        <f t="shared" si="23"/>
        <v>0.22840531561461797</v>
      </c>
    </row>
    <row r="383" spans="1:19" x14ac:dyDescent="0.2">
      <c r="A383" s="62" t="s">
        <v>233</v>
      </c>
      <c r="B383" s="63" t="str">
        <f>VLOOKUP(A383,Participanti!A:B,2,0)</f>
        <v>M</v>
      </c>
      <c r="C383" s="64">
        <v>8</v>
      </c>
      <c r="D383" s="64"/>
      <c r="E383" s="65"/>
      <c r="F383" s="66" t="e">
        <f t="shared" si="20"/>
        <v>#DIV/0!</v>
      </c>
      <c r="G383" s="67">
        <f>IF(B383="F",VLOOKUP(D383,Barem!$B$2:$C$11,2,1),VLOOKUP(D383,Barem!$B$12:$C$21,2,1))</f>
        <v>0</v>
      </c>
      <c r="H383" s="67">
        <f>IF(G383=0,0,IF(B383="F",VLOOKUP(F383,Barem!$G$2:$H$11,2,1),VLOOKUP(F383,Barem!$G$12:$H$21,2,1)))</f>
        <v>0</v>
      </c>
      <c r="I383" s="64"/>
      <c r="J383" s="68">
        <f>VLOOKUP($C383, Barem!$L:$N,3,0)</f>
        <v>0.2</v>
      </c>
      <c r="K383" s="68">
        <f>VLOOKUP($C383, Barem!$L:$O,4,0)</f>
        <v>0.5</v>
      </c>
      <c r="L383" s="68">
        <f>VLOOKUP($C383, Barem!$L:$P,5,0)</f>
        <v>0.3</v>
      </c>
      <c r="M383" s="69"/>
      <c r="N383" s="84">
        <f>IF(D383&gt;21,VLOOKUP(D383,Barem!$R$1:$S$48,2,1),0)</f>
        <v>0</v>
      </c>
      <c r="O383" s="70">
        <f t="shared" si="21"/>
        <v>0</v>
      </c>
      <c r="P383" s="71"/>
      <c r="Q383" s="67">
        <f t="shared" si="22"/>
        <v>1</v>
      </c>
      <c r="R383" s="72"/>
      <c r="S383" s="76" t="e">
        <f t="shared" si="23"/>
        <v>#DIV/0!</v>
      </c>
    </row>
    <row r="384" spans="1:19" x14ac:dyDescent="0.2">
      <c r="A384" s="23" t="s">
        <v>235</v>
      </c>
      <c r="B384" s="36" t="str">
        <f>VLOOKUP(A384,Participanti!A:B,2,0)</f>
        <v>M</v>
      </c>
      <c r="C384" s="24">
        <v>9</v>
      </c>
      <c r="D384" s="24">
        <v>26.15</v>
      </c>
      <c r="E384" s="25">
        <v>0.1028587962962963</v>
      </c>
      <c r="F384" s="26">
        <f t="shared" si="20"/>
        <v>3.9334147723249059E-3</v>
      </c>
      <c r="G384" s="18">
        <f>IF(B384="F",VLOOKUP(D384,Barem!$B$2:$C$11,2,1),VLOOKUP(D384,Barem!$B$12:$C$21,2,1))</f>
        <v>5</v>
      </c>
      <c r="H384" s="18">
        <f>IF(G384=0,0,IF(B384="F",VLOOKUP(F384,Barem!$G$2:$H$11,2,1),VLOOKUP(F384,Barem!$G$12:$H$21,2,1)))</f>
        <v>1.5</v>
      </c>
      <c r="I384" s="24">
        <v>0.5</v>
      </c>
      <c r="J384" s="19">
        <f>VLOOKUP($C384, Barem!$L:$N,3,0)</f>
        <v>0.2</v>
      </c>
      <c r="K384" s="19">
        <f>VLOOKUP($C384, Barem!$L:$O,4,0)</f>
        <v>0.3</v>
      </c>
      <c r="L384" s="19">
        <f>VLOOKUP($C384, Barem!$L:$P,5,0)</f>
        <v>0.5</v>
      </c>
      <c r="M384" s="49"/>
      <c r="N384" s="83">
        <f>IF(D384&gt;21,VLOOKUP(D384,Barem!$R$1:$S$48,2,1),0)</f>
        <v>0.1</v>
      </c>
      <c r="O384" s="46">
        <f t="shared" si="21"/>
        <v>1.8</v>
      </c>
      <c r="P384" s="52">
        <v>43652</v>
      </c>
      <c r="Q384" s="18">
        <f t="shared" si="22"/>
        <v>1</v>
      </c>
      <c r="R384" s="3" t="s">
        <v>150</v>
      </c>
      <c r="S384" s="76">
        <f t="shared" si="23"/>
        <v>6.8833652007648183E-2</v>
      </c>
    </row>
    <row r="385" spans="1:19" x14ac:dyDescent="0.2">
      <c r="A385" s="23" t="s">
        <v>276</v>
      </c>
      <c r="B385" s="36" t="str">
        <f>VLOOKUP(A385,Participanti!A:B,2,0)</f>
        <v>M</v>
      </c>
      <c r="C385" s="24">
        <v>9</v>
      </c>
      <c r="D385" s="24">
        <v>8.57</v>
      </c>
      <c r="E385" s="25">
        <v>2.5590277777777778E-2</v>
      </c>
      <c r="F385" s="26">
        <f t="shared" si="20"/>
        <v>2.9860300790872552E-3</v>
      </c>
      <c r="G385" s="18">
        <f>IF(B385="F",VLOOKUP(D385,Barem!$B$2:$C$11,2,1),VLOOKUP(D385,Barem!$B$12:$C$21,2,1))</f>
        <v>2</v>
      </c>
      <c r="H385" s="18">
        <f>IF(G385=0,0,IF(B385="F",VLOOKUP(F385,Barem!$G$2:$H$11,2,1),VLOOKUP(F385,Barem!$G$12:$H$21,2,1)))</f>
        <v>4</v>
      </c>
      <c r="I385" s="24">
        <v>2.5</v>
      </c>
      <c r="J385" s="19">
        <f>VLOOKUP($C385, Barem!$L:$N,3,0)</f>
        <v>0.2</v>
      </c>
      <c r="K385" s="19">
        <f>VLOOKUP($C385, Barem!$L:$O,4,0)</f>
        <v>0.3</v>
      </c>
      <c r="L385" s="19">
        <f>VLOOKUP($C385, Barem!$L:$P,5,0)</f>
        <v>0.5</v>
      </c>
      <c r="M385" s="49"/>
      <c r="N385" s="83">
        <f>IF(D385&gt;21,VLOOKUP(D385,Barem!$R$1:$S$48,2,1),0)</f>
        <v>0</v>
      </c>
      <c r="O385" s="46">
        <f t="shared" si="21"/>
        <v>2.85</v>
      </c>
      <c r="P385" s="52">
        <v>43652</v>
      </c>
      <c r="Q385" s="18">
        <f t="shared" si="22"/>
        <v>1</v>
      </c>
      <c r="S385" s="76">
        <f t="shared" si="23"/>
        <v>0.33255542590431736</v>
      </c>
    </row>
    <row r="386" spans="1:19" x14ac:dyDescent="0.2">
      <c r="A386" s="23" t="s">
        <v>54</v>
      </c>
      <c r="B386" s="36" t="str">
        <f>VLOOKUP(A386,Participanti!A:B,2,0)</f>
        <v>M</v>
      </c>
      <c r="C386" s="24">
        <v>9</v>
      </c>
      <c r="D386" s="24">
        <v>43.65</v>
      </c>
      <c r="E386" s="25">
        <v>0.33</v>
      </c>
      <c r="F386" s="26">
        <f t="shared" ref="F386:F449" si="24">E386/D386</f>
        <v>7.5601374570446744E-3</v>
      </c>
      <c r="G386" s="18">
        <f>IF(B386="F",VLOOKUP(D386,Barem!$B$2:$C$11,2,1),VLOOKUP(D386,Barem!$B$12:$C$21,2,1))</f>
        <v>5</v>
      </c>
      <c r="H386" s="18">
        <f>IF(G386=0,0,IF(B386="F",VLOOKUP(F386,Barem!$G$2:$H$11,2,1),VLOOKUP(F386,Barem!$G$12:$H$21,2,1)))</f>
        <v>0</v>
      </c>
      <c r="I386" s="24">
        <v>4</v>
      </c>
      <c r="J386" s="19">
        <f>VLOOKUP($C386, Barem!$L:$N,3,0)</f>
        <v>0.2</v>
      </c>
      <c r="K386" s="19">
        <f>VLOOKUP($C386, Barem!$L:$O,4,0)</f>
        <v>0.3</v>
      </c>
      <c r="L386" s="19">
        <f>VLOOKUP($C386, Barem!$L:$P,5,0)</f>
        <v>0.5</v>
      </c>
      <c r="M386" s="49">
        <v>1.5</v>
      </c>
      <c r="N386" s="83">
        <f>IF(D386&gt;21,VLOOKUP(D386,Barem!$R$1:$S$48,2,1),0)</f>
        <v>0.4</v>
      </c>
      <c r="O386" s="46">
        <f t="shared" ref="O386:O449" si="25">G386*J386+H386*K386+I386*L386+M386+N386</f>
        <v>4.9000000000000004</v>
      </c>
      <c r="P386" s="52">
        <v>43652</v>
      </c>
      <c r="Q386" s="18">
        <f t="shared" ref="Q386:Q449" si="26">COUNTIFS(A:A,A386,C:C,C386)</f>
        <v>1</v>
      </c>
      <c r="S386" s="76">
        <f t="shared" si="23"/>
        <v>0.11225658648339062</v>
      </c>
    </row>
    <row r="387" spans="1:19" x14ac:dyDescent="0.2">
      <c r="A387" s="23" t="s">
        <v>55</v>
      </c>
      <c r="B387" s="36" t="str">
        <f>VLOOKUP(A387,Participanti!A:B,2,0)</f>
        <v>F</v>
      </c>
      <c r="C387" s="24">
        <v>9</v>
      </c>
      <c r="D387" s="24"/>
      <c r="E387" s="25"/>
      <c r="F387" s="26" t="e">
        <f t="shared" si="24"/>
        <v>#DIV/0!</v>
      </c>
      <c r="G387" s="18">
        <f>IF(B387="F",VLOOKUP(D387,Barem!$B$2:$C$11,2,1),VLOOKUP(D387,Barem!$B$12:$C$21,2,1))</f>
        <v>0</v>
      </c>
      <c r="H387" s="18">
        <f>IF(G387=0,0,IF(B387="F",VLOOKUP(F387,Barem!$G$2:$H$11,2,1),VLOOKUP(F387,Barem!$G$12:$H$21,2,1)))</f>
        <v>0</v>
      </c>
      <c r="I387" s="24"/>
      <c r="J387" s="19">
        <f>VLOOKUP($C387, Barem!$L:$N,3,0)</f>
        <v>0.2</v>
      </c>
      <c r="K387" s="19">
        <f>VLOOKUP($C387, Barem!$L:$O,4,0)</f>
        <v>0.3</v>
      </c>
      <c r="L387" s="19">
        <f>VLOOKUP($C387, Barem!$L:$P,5,0)</f>
        <v>0.5</v>
      </c>
      <c r="M387" s="49"/>
      <c r="N387" s="83">
        <f>IF(D387&gt;21,VLOOKUP(D387,Barem!$R$1:$S$48,2,1),0)</f>
        <v>0</v>
      </c>
      <c r="O387" s="46">
        <f t="shared" si="25"/>
        <v>0</v>
      </c>
      <c r="P387" s="52"/>
      <c r="Q387" s="18">
        <f t="shared" si="26"/>
        <v>1</v>
      </c>
      <c r="S387" s="76" t="e">
        <f t="shared" ref="S387:S450" si="27">O387/D387</f>
        <v>#DIV/0!</v>
      </c>
    </row>
    <row r="388" spans="1:19" x14ac:dyDescent="0.2">
      <c r="A388" s="23" t="s">
        <v>56</v>
      </c>
      <c r="B388" s="36" t="str">
        <f>VLOOKUP(A388,Participanti!A:B,2,0)</f>
        <v>F</v>
      </c>
      <c r="C388" s="24">
        <v>9</v>
      </c>
      <c r="D388" s="24"/>
      <c r="E388" s="25"/>
      <c r="F388" s="26" t="e">
        <f t="shared" si="24"/>
        <v>#DIV/0!</v>
      </c>
      <c r="G388" s="18">
        <f>IF(B388="F",VLOOKUP(D388,Barem!$B$2:$C$11,2,1),VLOOKUP(D388,Barem!$B$12:$C$21,2,1))</f>
        <v>0</v>
      </c>
      <c r="H388" s="18">
        <f>IF(G388=0,0,IF(B388="F",VLOOKUP(F388,Barem!$G$2:$H$11,2,1),VLOOKUP(F388,Barem!$G$12:$H$21,2,1)))</f>
        <v>0</v>
      </c>
      <c r="I388" s="24"/>
      <c r="J388" s="19">
        <f>VLOOKUP($C388, Barem!$L:$N,3,0)</f>
        <v>0.2</v>
      </c>
      <c r="K388" s="19">
        <f>VLOOKUP($C388, Barem!$L:$O,4,0)</f>
        <v>0.3</v>
      </c>
      <c r="L388" s="19">
        <f>VLOOKUP($C388, Barem!$L:$P,5,0)</f>
        <v>0.5</v>
      </c>
      <c r="M388" s="49"/>
      <c r="N388" s="83">
        <f>IF(D388&gt;21,VLOOKUP(D388,Barem!$R$1:$S$48,2,1),0)</f>
        <v>0</v>
      </c>
      <c r="O388" s="46">
        <f t="shared" si="25"/>
        <v>0</v>
      </c>
      <c r="P388" s="52"/>
      <c r="Q388" s="18">
        <f t="shared" si="26"/>
        <v>1</v>
      </c>
      <c r="S388" s="76" t="e">
        <f t="shared" si="27"/>
        <v>#DIV/0!</v>
      </c>
    </row>
    <row r="389" spans="1:19" x14ac:dyDescent="0.2">
      <c r="A389" s="23" t="s">
        <v>8</v>
      </c>
      <c r="B389" s="36" t="str">
        <f>VLOOKUP(A389,Participanti!A:B,2,0)</f>
        <v>M</v>
      </c>
      <c r="C389" s="24">
        <v>9</v>
      </c>
      <c r="D389" s="24"/>
      <c r="E389" s="25"/>
      <c r="F389" s="26" t="e">
        <f t="shared" si="24"/>
        <v>#DIV/0!</v>
      </c>
      <c r="G389" s="18">
        <f>IF(B389="F",VLOOKUP(D389,Barem!$B$2:$C$11,2,1),VLOOKUP(D389,Barem!$B$12:$C$21,2,1))</f>
        <v>0</v>
      </c>
      <c r="H389" s="18">
        <f>IF(G389=0,0,IF(B389="F",VLOOKUP(F389,Barem!$G$2:$H$11,2,1),VLOOKUP(F389,Barem!$G$12:$H$21,2,1)))</f>
        <v>0</v>
      </c>
      <c r="I389" s="24"/>
      <c r="J389" s="19">
        <f>VLOOKUP($C389, Barem!$L:$N,3,0)</f>
        <v>0.2</v>
      </c>
      <c r="K389" s="19">
        <f>VLOOKUP($C389, Barem!$L:$O,4,0)</f>
        <v>0.3</v>
      </c>
      <c r="L389" s="19">
        <f>VLOOKUP($C389, Barem!$L:$P,5,0)</f>
        <v>0.5</v>
      </c>
      <c r="M389" s="49"/>
      <c r="N389" s="83">
        <f>IF(D389&gt;21,VLOOKUP(D389,Barem!$R$1:$S$48,2,1),0)</f>
        <v>0</v>
      </c>
      <c r="O389" s="46">
        <f t="shared" si="25"/>
        <v>0</v>
      </c>
      <c r="P389" s="52"/>
      <c r="Q389" s="18">
        <f t="shared" si="26"/>
        <v>1</v>
      </c>
      <c r="S389" s="76" t="e">
        <f t="shared" si="27"/>
        <v>#DIV/0!</v>
      </c>
    </row>
    <row r="390" spans="1:19" x14ac:dyDescent="0.2">
      <c r="A390" s="23" t="s">
        <v>57</v>
      </c>
      <c r="B390" s="36" t="str">
        <f>VLOOKUP(A390,Participanti!A:B,2,0)</f>
        <v>M</v>
      </c>
      <c r="C390" s="24">
        <v>9</v>
      </c>
      <c r="D390" s="24">
        <v>19</v>
      </c>
      <c r="E390" s="25">
        <v>6.1030092592592594E-2</v>
      </c>
      <c r="F390" s="26">
        <f t="shared" si="24"/>
        <v>3.2121101364522417E-3</v>
      </c>
      <c r="G390" s="18">
        <f>IF(B390="F",VLOOKUP(D390,Barem!$B$2:$C$11,2,1),VLOOKUP(D390,Barem!$B$12:$C$21,2,1))</f>
        <v>4.5</v>
      </c>
      <c r="H390" s="18">
        <f>IF(G390=0,0,IF(B390="F",VLOOKUP(F390,Barem!$G$2:$H$11,2,1),VLOOKUP(F390,Barem!$G$12:$H$21,2,1)))</f>
        <v>3.5</v>
      </c>
      <c r="I390" s="24">
        <v>3.5</v>
      </c>
      <c r="J390" s="19">
        <f>VLOOKUP($C390, Barem!$L:$N,3,0)</f>
        <v>0.2</v>
      </c>
      <c r="K390" s="19">
        <f>VLOOKUP($C390, Barem!$L:$O,4,0)</f>
        <v>0.3</v>
      </c>
      <c r="L390" s="19">
        <f>VLOOKUP($C390, Barem!$L:$P,5,0)</f>
        <v>0.5</v>
      </c>
      <c r="M390" s="49"/>
      <c r="N390" s="83">
        <f>IF(D390&gt;21,VLOOKUP(D390,Barem!$R$1:$S$48,2,1),0)</f>
        <v>0</v>
      </c>
      <c r="O390" s="46">
        <f t="shared" si="25"/>
        <v>3.7</v>
      </c>
      <c r="P390" s="52">
        <v>43653</v>
      </c>
      <c r="Q390" s="18">
        <f t="shared" si="26"/>
        <v>1</v>
      </c>
      <c r="S390" s="76">
        <f t="shared" si="27"/>
        <v>0.19473684210526318</v>
      </c>
    </row>
    <row r="391" spans="1:19" x14ac:dyDescent="0.2">
      <c r="A391" s="23" t="s">
        <v>59</v>
      </c>
      <c r="B391" s="36" t="str">
        <f>VLOOKUP(A391,Participanti!A:B,2,0)</f>
        <v>M</v>
      </c>
      <c r="C391" s="24">
        <v>9</v>
      </c>
      <c r="D391" s="24"/>
      <c r="E391" s="25"/>
      <c r="F391" s="26" t="e">
        <f t="shared" si="24"/>
        <v>#DIV/0!</v>
      </c>
      <c r="G391" s="18">
        <f>IF(B391="F",VLOOKUP(D391,Barem!$B$2:$C$11,2,1),VLOOKUP(D391,Barem!$B$12:$C$21,2,1))</f>
        <v>0</v>
      </c>
      <c r="H391" s="18">
        <f>IF(G391=0,0,IF(B391="F",VLOOKUP(F391,Barem!$G$2:$H$11,2,1),VLOOKUP(F391,Barem!$G$12:$H$21,2,1)))</f>
        <v>0</v>
      </c>
      <c r="I391" s="24"/>
      <c r="J391" s="19">
        <f>VLOOKUP($C391, Barem!$L:$N,3,0)</f>
        <v>0.2</v>
      </c>
      <c r="K391" s="19">
        <f>VLOOKUP($C391, Barem!$L:$O,4,0)</f>
        <v>0.3</v>
      </c>
      <c r="L391" s="19">
        <f>VLOOKUP($C391, Barem!$L:$P,5,0)</f>
        <v>0.5</v>
      </c>
      <c r="M391" s="49"/>
      <c r="N391" s="83">
        <f>IF(D391&gt;21,VLOOKUP(D391,Barem!$R$1:$S$48,2,1),0)</f>
        <v>0</v>
      </c>
      <c r="O391" s="46">
        <f t="shared" si="25"/>
        <v>0</v>
      </c>
      <c r="P391" s="52"/>
      <c r="Q391" s="18">
        <f t="shared" si="26"/>
        <v>1</v>
      </c>
      <c r="S391" s="76" t="e">
        <f t="shared" si="27"/>
        <v>#DIV/0!</v>
      </c>
    </row>
    <row r="392" spans="1:19" x14ac:dyDescent="0.2">
      <c r="A392" s="23" t="s">
        <v>60</v>
      </c>
      <c r="B392" s="36" t="str">
        <f>VLOOKUP(A392,Participanti!A:B,2,0)</f>
        <v>F</v>
      </c>
      <c r="C392" s="24">
        <v>9</v>
      </c>
      <c r="D392" s="24">
        <v>6.2</v>
      </c>
      <c r="E392" s="25">
        <v>2.5763888888888892E-2</v>
      </c>
      <c r="F392" s="26">
        <f t="shared" si="24"/>
        <v>4.1554659498207885E-3</v>
      </c>
      <c r="G392" s="18">
        <f>IF(B392="F",VLOOKUP(D392,Barem!$B$2:$C$11,2,1),VLOOKUP(D392,Barem!$B$12:$C$21,2,1))</f>
        <v>1.5</v>
      </c>
      <c r="H392" s="18">
        <f>IF(G392=0,0,IF(B392="F",VLOOKUP(F392,Barem!$G$2:$H$11,2,1),VLOOKUP(F392,Barem!$G$12:$H$21,2,1)))</f>
        <v>2</v>
      </c>
      <c r="I392" s="24">
        <v>4</v>
      </c>
      <c r="J392" s="19">
        <f>VLOOKUP($C392, Barem!$L:$N,3,0)</f>
        <v>0.2</v>
      </c>
      <c r="K392" s="19">
        <f>VLOOKUP($C392, Barem!$L:$O,4,0)</f>
        <v>0.3</v>
      </c>
      <c r="L392" s="19">
        <f>VLOOKUP($C392, Barem!$L:$P,5,0)</f>
        <v>0.5</v>
      </c>
      <c r="M392" s="49"/>
      <c r="N392" s="83">
        <f>IF(D392&gt;21,VLOOKUP(D392,Barem!$R$1:$S$48,2,1),0)</f>
        <v>0</v>
      </c>
      <c r="O392" s="46">
        <f t="shared" si="25"/>
        <v>2.9</v>
      </c>
      <c r="P392" s="52">
        <v>43653</v>
      </c>
      <c r="Q392" s="18">
        <f t="shared" si="26"/>
        <v>1</v>
      </c>
      <c r="S392" s="76">
        <f t="shared" si="27"/>
        <v>0.46774193548387094</v>
      </c>
    </row>
    <row r="393" spans="1:19" x14ac:dyDescent="0.2">
      <c r="A393" s="23" t="s">
        <v>61</v>
      </c>
      <c r="B393" s="36" t="str">
        <f>VLOOKUP(A393,Participanti!A:B,2,0)</f>
        <v>M</v>
      </c>
      <c r="C393" s="24">
        <v>9</v>
      </c>
      <c r="D393" s="24">
        <v>13.01</v>
      </c>
      <c r="E393" s="25">
        <v>5.768518518518518E-2</v>
      </c>
      <c r="F393" s="26">
        <f t="shared" si="24"/>
        <v>4.4339112363708825E-3</v>
      </c>
      <c r="G393" s="18">
        <f>IF(B393="F",VLOOKUP(D393,Barem!$B$2:$C$11,2,1),VLOOKUP(D393,Barem!$B$12:$C$21,2,1))</f>
        <v>3</v>
      </c>
      <c r="H393" s="18">
        <f>IF(G393=0,0,IF(B393="F",VLOOKUP(F393,Barem!$G$2:$H$11,2,1),VLOOKUP(F393,Barem!$G$12:$H$21,2,1)))</f>
        <v>1</v>
      </c>
      <c r="I393" s="24">
        <v>4</v>
      </c>
      <c r="J393" s="19">
        <f>VLOOKUP($C393, Barem!$L:$N,3,0)</f>
        <v>0.2</v>
      </c>
      <c r="K393" s="19">
        <f>VLOOKUP($C393, Barem!$L:$O,4,0)</f>
        <v>0.3</v>
      </c>
      <c r="L393" s="19">
        <f>VLOOKUP($C393, Barem!$L:$P,5,0)</f>
        <v>0.5</v>
      </c>
      <c r="M393" s="49"/>
      <c r="N393" s="83">
        <f>IF(D393&gt;21,VLOOKUP(D393,Barem!$R$1:$S$48,2,1),0)</f>
        <v>0</v>
      </c>
      <c r="O393" s="46">
        <f t="shared" si="25"/>
        <v>2.9000000000000004</v>
      </c>
      <c r="P393" s="52">
        <v>43652</v>
      </c>
      <c r="Q393" s="18">
        <f t="shared" si="26"/>
        <v>1</v>
      </c>
      <c r="S393" s="76">
        <f t="shared" si="27"/>
        <v>0.22290545734050735</v>
      </c>
    </row>
    <row r="394" spans="1:19" x14ac:dyDescent="0.2">
      <c r="A394" s="23" t="s">
        <v>62</v>
      </c>
      <c r="B394" s="36" t="str">
        <f>VLOOKUP(A394,Participanti!A:B,2,0)</f>
        <v>M</v>
      </c>
      <c r="C394" s="24">
        <v>9</v>
      </c>
      <c r="D394" s="24">
        <v>12.02</v>
      </c>
      <c r="E394" s="25">
        <v>4.8182870370370369E-2</v>
      </c>
      <c r="F394" s="26">
        <f t="shared" si="24"/>
        <v>4.0085582670857213E-3</v>
      </c>
      <c r="G394" s="18">
        <f>IF(B394="F",VLOOKUP(D394,Barem!$B$2:$C$11,2,1),VLOOKUP(D394,Barem!$B$12:$C$21,2,1))</f>
        <v>3</v>
      </c>
      <c r="H394" s="18">
        <f>IF(G394=0,0,IF(B394="F",VLOOKUP(F394,Barem!$G$2:$H$11,2,1),VLOOKUP(F394,Barem!$G$12:$H$21,2,1)))</f>
        <v>1.5</v>
      </c>
      <c r="I394" s="24">
        <v>3.5</v>
      </c>
      <c r="J394" s="19">
        <f>VLOOKUP($C394, Barem!$L:$N,3,0)</f>
        <v>0.2</v>
      </c>
      <c r="K394" s="19">
        <f>VLOOKUP($C394, Barem!$L:$O,4,0)</f>
        <v>0.3</v>
      </c>
      <c r="L394" s="19">
        <f>VLOOKUP($C394, Barem!$L:$P,5,0)</f>
        <v>0.5</v>
      </c>
      <c r="M394" s="49"/>
      <c r="N394" s="83">
        <f>IF(D394&gt;21,VLOOKUP(D394,Barem!$R$1:$S$48,2,1),0)</f>
        <v>0</v>
      </c>
      <c r="O394" s="46">
        <f t="shared" si="25"/>
        <v>2.8</v>
      </c>
      <c r="P394" s="52">
        <v>43653</v>
      </c>
      <c r="Q394" s="18">
        <f t="shared" si="26"/>
        <v>1</v>
      </c>
      <c r="S394" s="76">
        <f t="shared" si="27"/>
        <v>0.23294509151414308</v>
      </c>
    </row>
    <row r="395" spans="1:19" x14ac:dyDescent="0.2">
      <c r="A395" s="23" t="s">
        <v>63</v>
      </c>
      <c r="B395" s="36" t="str">
        <f>VLOOKUP(A395,Participanti!A:B,2,0)</f>
        <v>M</v>
      </c>
      <c r="C395" s="24">
        <v>9</v>
      </c>
      <c r="D395" s="24">
        <v>30.4</v>
      </c>
      <c r="E395" s="25">
        <v>0.11284722222222222</v>
      </c>
      <c r="F395" s="26">
        <f t="shared" si="24"/>
        <v>3.7120796783625732E-3</v>
      </c>
      <c r="G395" s="18">
        <f>IF(B395="F",VLOOKUP(D395,Barem!$B$2:$C$11,2,1),VLOOKUP(D395,Barem!$B$12:$C$21,2,1))</f>
        <v>5</v>
      </c>
      <c r="H395" s="18">
        <f>IF(G395=0,0,IF(B395="F",VLOOKUP(F395,Barem!$G$2:$H$11,2,1),VLOOKUP(F395,Barem!$G$12:$H$21,2,1)))</f>
        <v>2</v>
      </c>
      <c r="I395" s="24">
        <v>3.5</v>
      </c>
      <c r="J395" s="19">
        <f>VLOOKUP($C395, Barem!$L:$N,3,0)</f>
        <v>0.2</v>
      </c>
      <c r="K395" s="19">
        <f>VLOOKUP($C395, Barem!$L:$O,4,0)</f>
        <v>0.3</v>
      </c>
      <c r="L395" s="19">
        <f>VLOOKUP($C395, Barem!$L:$P,5,0)</f>
        <v>0.5</v>
      </c>
      <c r="M395" s="49"/>
      <c r="N395" s="83">
        <f>IF(D395&gt;21,VLOOKUP(D395,Barem!$R$1:$S$48,2,1),0)</f>
        <v>0.1</v>
      </c>
      <c r="O395" s="46">
        <f t="shared" si="25"/>
        <v>3.45</v>
      </c>
      <c r="P395" s="52">
        <v>43653</v>
      </c>
      <c r="Q395" s="18">
        <f t="shared" si="26"/>
        <v>1</v>
      </c>
      <c r="S395" s="76">
        <f t="shared" si="27"/>
        <v>0.11348684210526316</v>
      </c>
    </row>
    <row r="396" spans="1:19" x14ac:dyDescent="0.2">
      <c r="A396" s="23" t="s">
        <v>64</v>
      </c>
      <c r="B396" s="36" t="str">
        <f>VLOOKUP(A396,Participanti!A:B,2,0)</f>
        <v>F</v>
      </c>
      <c r="C396" s="24">
        <v>9</v>
      </c>
      <c r="D396" s="24">
        <v>23.29</v>
      </c>
      <c r="E396" s="25">
        <v>0.16104166666666667</v>
      </c>
      <c r="F396" s="26">
        <f t="shared" si="24"/>
        <v>6.9146271647345069E-3</v>
      </c>
      <c r="G396" s="18">
        <f>IF(B396="F",VLOOKUP(D396,Barem!$B$2:$C$11,2,1),VLOOKUP(D396,Barem!$B$12:$C$21,2,1))</f>
        <v>5</v>
      </c>
      <c r="H396" s="18">
        <f>IF(G396=0,0,IF(B396="F",VLOOKUP(F396,Barem!$G$2:$H$11,2,1),VLOOKUP(F396,Barem!$G$12:$H$21,2,1)))</f>
        <v>0</v>
      </c>
      <c r="I396" s="24">
        <v>3.5</v>
      </c>
      <c r="J396" s="19">
        <f>VLOOKUP($C396, Barem!$L:$N,3,0)</f>
        <v>0.2</v>
      </c>
      <c r="K396" s="19">
        <f>VLOOKUP($C396, Barem!$L:$O,4,0)</f>
        <v>0.3</v>
      </c>
      <c r="L396" s="19">
        <f>VLOOKUP($C396, Barem!$L:$P,5,0)</f>
        <v>0.5</v>
      </c>
      <c r="M396" s="49">
        <v>1</v>
      </c>
      <c r="N396" s="83">
        <f>IF(D396&gt;21,VLOOKUP(D396,Barem!$R$1:$S$48,2,1),0)</f>
        <v>0</v>
      </c>
      <c r="O396" s="46">
        <f t="shared" si="25"/>
        <v>3.75</v>
      </c>
      <c r="P396" s="52">
        <v>43653</v>
      </c>
      <c r="Q396" s="18">
        <f t="shared" si="26"/>
        <v>1</v>
      </c>
      <c r="S396" s="76">
        <f t="shared" si="27"/>
        <v>0.16101331043366252</v>
      </c>
    </row>
    <row r="397" spans="1:19" x14ac:dyDescent="0.2">
      <c r="A397" s="23" t="s">
        <v>65</v>
      </c>
      <c r="B397" s="36" t="str">
        <f>VLOOKUP(A397,Participanti!A:B,2,0)</f>
        <v>M</v>
      </c>
      <c r="C397" s="24">
        <v>9</v>
      </c>
      <c r="D397" s="24">
        <v>12.09</v>
      </c>
      <c r="E397" s="25">
        <v>5.0011574074074076E-2</v>
      </c>
      <c r="F397" s="26">
        <f t="shared" si="24"/>
        <v>4.1366066231657631E-3</v>
      </c>
      <c r="G397" s="18">
        <f>IF(B397="F",VLOOKUP(D397,Barem!$B$2:$C$11,2,1),VLOOKUP(D397,Barem!$B$12:$C$21,2,1))</f>
        <v>3</v>
      </c>
      <c r="H397" s="18">
        <f>IF(G397=0,0,IF(B397="F",VLOOKUP(F397,Barem!$G$2:$H$11,2,1),VLOOKUP(F397,Barem!$G$12:$H$21,2,1)))</f>
        <v>1.5</v>
      </c>
      <c r="I397" s="24">
        <v>1.5</v>
      </c>
      <c r="J397" s="19">
        <f>VLOOKUP($C397, Barem!$L:$N,3,0)</f>
        <v>0.2</v>
      </c>
      <c r="K397" s="19">
        <f>VLOOKUP($C397, Barem!$L:$O,4,0)</f>
        <v>0.3</v>
      </c>
      <c r="L397" s="19">
        <f>VLOOKUP($C397, Barem!$L:$P,5,0)</f>
        <v>0.5</v>
      </c>
      <c r="M397" s="49"/>
      <c r="N397" s="83">
        <f>IF(D397&gt;21,VLOOKUP(D397,Barem!$R$1:$S$48,2,1),0)</f>
        <v>0</v>
      </c>
      <c r="O397" s="46">
        <f t="shared" si="25"/>
        <v>1.8</v>
      </c>
      <c r="P397" s="52">
        <v>43653</v>
      </c>
      <c r="Q397" s="18">
        <f t="shared" si="26"/>
        <v>1</v>
      </c>
      <c r="S397" s="76">
        <f t="shared" si="27"/>
        <v>0.14888337468982632</v>
      </c>
    </row>
    <row r="398" spans="1:19" x14ac:dyDescent="0.2">
      <c r="A398" s="23" t="s">
        <v>66</v>
      </c>
      <c r="B398" s="36" t="str">
        <f>VLOOKUP(A398,Participanti!A:B,2,0)</f>
        <v>M</v>
      </c>
      <c r="C398" s="24">
        <v>9</v>
      </c>
      <c r="D398" s="24">
        <v>18.75</v>
      </c>
      <c r="E398" s="25">
        <v>6.25E-2</v>
      </c>
      <c r="F398" s="26">
        <f t="shared" si="24"/>
        <v>3.3333333333333335E-3</v>
      </c>
      <c r="G398" s="18">
        <f>IF(B398="F",VLOOKUP(D398,Barem!$B$2:$C$11,2,1),VLOOKUP(D398,Barem!$B$12:$C$21,2,1))</f>
        <v>4</v>
      </c>
      <c r="H398" s="18">
        <f>IF(G398=0,0,IF(B398="F",VLOOKUP(F398,Barem!$G$2:$H$11,2,1),VLOOKUP(F398,Barem!$G$12:$H$21,2,1)))</f>
        <v>3</v>
      </c>
      <c r="I398" s="24">
        <v>2.5</v>
      </c>
      <c r="J398" s="19">
        <f>VLOOKUP($C398, Barem!$L:$N,3,0)</f>
        <v>0.2</v>
      </c>
      <c r="K398" s="19">
        <f>VLOOKUP($C398, Barem!$L:$O,4,0)</f>
        <v>0.3</v>
      </c>
      <c r="L398" s="19">
        <f>VLOOKUP($C398, Barem!$L:$P,5,0)</f>
        <v>0.5</v>
      </c>
      <c r="M398" s="49"/>
      <c r="N398" s="83">
        <f>IF(D398&gt;21,VLOOKUP(D398,Barem!$R$1:$S$48,2,1),0)</f>
        <v>0</v>
      </c>
      <c r="O398" s="46">
        <f t="shared" si="25"/>
        <v>2.95</v>
      </c>
      <c r="P398" s="52">
        <v>43652</v>
      </c>
      <c r="Q398" s="18">
        <f t="shared" si="26"/>
        <v>1</v>
      </c>
      <c r="S398" s="76">
        <f t="shared" si="27"/>
        <v>0.15733333333333335</v>
      </c>
    </row>
    <row r="399" spans="1:19" x14ac:dyDescent="0.2">
      <c r="A399" s="23" t="s">
        <v>67</v>
      </c>
      <c r="B399" s="36" t="str">
        <f>VLOOKUP(A399,Participanti!A:B,2,0)</f>
        <v>M</v>
      </c>
      <c r="C399" s="24">
        <v>9</v>
      </c>
      <c r="D399" s="24"/>
      <c r="E399" s="25"/>
      <c r="F399" s="26" t="e">
        <f t="shared" si="24"/>
        <v>#DIV/0!</v>
      </c>
      <c r="G399" s="18">
        <f>IF(B399="F",VLOOKUP(D399,Barem!$B$2:$C$11,2,1),VLOOKUP(D399,Barem!$B$12:$C$21,2,1))</f>
        <v>0</v>
      </c>
      <c r="H399" s="18">
        <f>IF(G399=0,0,IF(B399="F",VLOOKUP(F399,Barem!$G$2:$H$11,2,1),VLOOKUP(F399,Barem!$G$12:$H$21,2,1)))</f>
        <v>0</v>
      </c>
      <c r="I399" s="24"/>
      <c r="J399" s="19">
        <f>VLOOKUP($C399, Barem!$L:$N,3,0)</f>
        <v>0.2</v>
      </c>
      <c r="K399" s="19">
        <f>VLOOKUP($C399, Barem!$L:$O,4,0)</f>
        <v>0.3</v>
      </c>
      <c r="L399" s="19">
        <f>VLOOKUP($C399, Barem!$L:$P,5,0)</f>
        <v>0.5</v>
      </c>
      <c r="M399" s="49"/>
      <c r="N399" s="83">
        <f>IF(D399&gt;21,VLOOKUP(D399,Barem!$R$1:$S$48,2,1),0)</f>
        <v>0</v>
      </c>
      <c r="O399" s="46">
        <f t="shared" si="25"/>
        <v>0</v>
      </c>
      <c r="P399" s="52"/>
      <c r="Q399" s="18">
        <f t="shared" si="26"/>
        <v>1</v>
      </c>
      <c r="S399" s="76" t="e">
        <f t="shared" si="27"/>
        <v>#DIV/0!</v>
      </c>
    </row>
    <row r="400" spans="1:19" x14ac:dyDescent="0.2">
      <c r="A400" s="23" t="s">
        <v>68</v>
      </c>
      <c r="B400" s="36" t="str">
        <f>VLOOKUP(A400,Participanti!A:B,2,0)</f>
        <v>M</v>
      </c>
      <c r="C400" s="24">
        <v>9</v>
      </c>
      <c r="D400" s="24"/>
      <c r="E400" s="25"/>
      <c r="F400" s="26" t="e">
        <f t="shared" si="24"/>
        <v>#DIV/0!</v>
      </c>
      <c r="G400" s="18">
        <f>IF(B400="F",VLOOKUP(D400,Barem!$B$2:$C$11,2,1),VLOOKUP(D400,Barem!$B$12:$C$21,2,1))</f>
        <v>0</v>
      </c>
      <c r="H400" s="18">
        <f>IF(G400=0,0,IF(B400="F",VLOOKUP(F400,Barem!$G$2:$H$11,2,1),VLOOKUP(F400,Barem!$G$12:$H$21,2,1)))</f>
        <v>0</v>
      </c>
      <c r="I400" s="24"/>
      <c r="J400" s="19">
        <f>VLOOKUP($C400, Barem!$L:$N,3,0)</f>
        <v>0.2</v>
      </c>
      <c r="K400" s="19">
        <f>VLOOKUP($C400, Barem!$L:$O,4,0)</f>
        <v>0.3</v>
      </c>
      <c r="L400" s="19">
        <f>VLOOKUP($C400, Barem!$L:$P,5,0)</f>
        <v>0.5</v>
      </c>
      <c r="M400" s="49"/>
      <c r="N400" s="83">
        <f>IF(D400&gt;21,VLOOKUP(D400,Barem!$R$1:$S$48,2,1),0)</f>
        <v>0</v>
      </c>
      <c r="O400" s="46">
        <f t="shared" si="25"/>
        <v>0</v>
      </c>
      <c r="P400" s="52"/>
      <c r="Q400" s="18">
        <f t="shared" si="26"/>
        <v>1</v>
      </c>
      <c r="S400" s="76" t="e">
        <f t="shared" si="27"/>
        <v>#DIV/0!</v>
      </c>
    </row>
    <row r="401" spans="1:19" x14ac:dyDescent="0.2">
      <c r="A401" s="23" t="s">
        <v>69</v>
      </c>
      <c r="B401" s="36" t="str">
        <f>VLOOKUP(A401,Participanti!A:B,2,0)</f>
        <v>M</v>
      </c>
      <c r="C401" s="24">
        <v>9</v>
      </c>
      <c r="D401" s="24">
        <v>9.34</v>
      </c>
      <c r="E401" s="25">
        <v>4.4803240740740741E-2</v>
      </c>
      <c r="F401" s="26">
        <f t="shared" si="24"/>
        <v>4.796920850186375E-3</v>
      </c>
      <c r="G401" s="18">
        <f>IF(B401="F",VLOOKUP(D401,Barem!$B$2:$C$11,2,1),VLOOKUP(D401,Barem!$B$12:$C$21,2,1))</f>
        <v>2</v>
      </c>
      <c r="H401" s="18">
        <f>IF(G401=0,0,IF(B401="F",VLOOKUP(F401,Barem!$G$2:$H$11,2,1),VLOOKUP(F401,Barem!$G$12:$H$21,2,1)))</f>
        <v>1</v>
      </c>
      <c r="I401" s="24">
        <v>3.5</v>
      </c>
      <c r="J401" s="19">
        <f>VLOOKUP($C401, Barem!$L:$N,3,0)</f>
        <v>0.2</v>
      </c>
      <c r="K401" s="19">
        <f>VLOOKUP($C401, Barem!$L:$O,4,0)</f>
        <v>0.3</v>
      </c>
      <c r="L401" s="19">
        <f>VLOOKUP($C401, Barem!$L:$P,5,0)</f>
        <v>0.5</v>
      </c>
      <c r="M401" s="49"/>
      <c r="N401" s="83">
        <f>IF(D401&gt;21,VLOOKUP(D401,Barem!$R$1:$S$48,2,1),0)</f>
        <v>0</v>
      </c>
      <c r="O401" s="46">
        <f t="shared" si="25"/>
        <v>2.4500000000000002</v>
      </c>
      <c r="P401" s="52">
        <v>43650</v>
      </c>
      <c r="Q401" s="18">
        <f t="shared" si="26"/>
        <v>1</v>
      </c>
      <c r="S401" s="76">
        <f t="shared" si="27"/>
        <v>0.26231263383297648</v>
      </c>
    </row>
    <row r="402" spans="1:19" x14ac:dyDescent="0.2">
      <c r="A402" s="23" t="s">
        <v>70</v>
      </c>
      <c r="B402" s="36" t="str">
        <f>VLOOKUP(A402,Participanti!A:B,2,0)</f>
        <v>M</v>
      </c>
      <c r="C402" s="24">
        <v>9</v>
      </c>
      <c r="D402" s="24">
        <v>16.36</v>
      </c>
      <c r="E402" s="25">
        <v>6.1967592592592595E-2</v>
      </c>
      <c r="F402" s="26">
        <f t="shared" si="24"/>
        <v>3.7877501584714303E-3</v>
      </c>
      <c r="G402" s="18">
        <f>IF(B402="F",VLOOKUP(D402,Barem!$B$2:$C$11,2,1),VLOOKUP(D402,Barem!$B$12:$C$21,2,1))</f>
        <v>3.5</v>
      </c>
      <c r="H402" s="18">
        <f>IF(G402=0,0,IF(B402="F",VLOOKUP(F402,Barem!$G$2:$H$11,2,1),VLOOKUP(F402,Barem!$G$12:$H$21,2,1)))</f>
        <v>2</v>
      </c>
      <c r="I402" s="24">
        <v>1</v>
      </c>
      <c r="J402" s="19">
        <f>VLOOKUP($C402, Barem!$L:$N,3,0)</f>
        <v>0.2</v>
      </c>
      <c r="K402" s="19">
        <f>VLOOKUP($C402, Barem!$L:$O,4,0)</f>
        <v>0.3</v>
      </c>
      <c r="L402" s="19">
        <f>VLOOKUP($C402, Barem!$L:$P,5,0)</f>
        <v>0.5</v>
      </c>
      <c r="M402" s="49"/>
      <c r="N402" s="83">
        <f>IF(D402&gt;21,VLOOKUP(D402,Barem!$R$1:$S$48,2,1),0)</f>
        <v>0</v>
      </c>
      <c r="O402" s="46">
        <f t="shared" si="25"/>
        <v>1.8</v>
      </c>
      <c r="P402" s="52">
        <v>43653</v>
      </c>
      <c r="Q402" s="18">
        <f t="shared" si="26"/>
        <v>1</v>
      </c>
      <c r="S402" s="76">
        <f t="shared" si="27"/>
        <v>0.11002444987775062</v>
      </c>
    </row>
    <row r="403" spans="1:19" x14ac:dyDescent="0.2">
      <c r="A403" s="23" t="s">
        <v>71</v>
      </c>
      <c r="B403" s="36" t="str">
        <f>VLOOKUP(A403,Participanti!A:B,2,0)</f>
        <v>M</v>
      </c>
      <c r="C403" s="24">
        <v>9</v>
      </c>
      <c r="D403" s="24">
        <v>10.02</v>
      </c>
      <c r="E403" s="25">
        <v>4.4722222222222219E-2</v>
      </c>
      <c r="F403" s="26">
        <f t="shared" si="24"/>
        <v>4.4632956309603013E-3</v>
      </c>
      <c r="G403" s="18">
        <f>IF(B403="F",VLOOKUP(D403,Barem!$B$2:$C$11,2,1),VLOOKUP(D403,Barem!$B$12:$C$21,2,1))</f>
        <v>2.5</v>
      </c>
      <c r="H403" s="18">
        <f>IF(G403=0,0,IF(B403="F",VLOOKUP(F403,Barem!$G$2:$H$11,2,1),VLOOKUP(F403,Barem!$G$12:$H$21,2,1)))</f>
        <v>1</v>
      </c>
      <c r="I403" s="24">
        <v>2</v>
      </c>
      <c r="J403" s="19">
        <f>VLOOKUP($C403, Barem!$L:$N,3,0)</f>
        <v>0.2</v>
      </c>
      <c r="K403" s="19">
        <f>VLOOKUP($C403, Barem!$L:$O,4,0)</f>
        <v>0.3</v>
      </c>
      <c r="L403" s="19">
        <f>VLOOKUP($C403, Barem!$L:$P,5,0)</f>
        <v>0.5</v>
      </c>
      <c r="M403" s="49"/>
      <c r="N403" s="83">
        <f>IF(D403&gt;21,VLOOKUP(D403,Barem!$R$1:$S$48,2,1),0)</f>
        <v>0</v>
      </c>
      <c r="O403" s="46">
        <f t="shared" si="25"/>
        <v>1.8</v>
      </c>
      <c r="P403" s="52">
        <v>43650</v>
      </c>
      <c r="Q403" s="18">
        <f t="shared" si="26"/>
        <v>1</v>
      </c>
      <c r="S403" s="76">
        <f t="shared" si="27"/>
        <v>0.17964071856287425</v>
      </c>
    </row>
    <row r="404" spans="1:19" x14ac:dyDescent="0.2">
      <c r="A404" s="23" t="s">
        <v>58</v>
      </c>
      <c r="B404" s="36" t="str">
        <f>VLOOKUP(A404,Participanti!A:B,2,0)</f>
        <v>M</v>
      </c>
      <c r="C404" s="24">
        <v>9</v>
      </c>
      <c r="D404" s="24">
        <v>21.19</v>
      </c>
      <c r="E404" s="25">
        <v>7.7442129629629639E-2</v>
      </c>
      <c r="F404" s="26">
        <f t="shared" si="24"/>
        <v>3.6546545365563773E-3</v>
      </c>
      <c r="G404" s="18">
        <f>IF(B404="F",VLOOKUP(D404,Barem!$B$2:$C$11,2,1),VLOOKUP(D404,Barem!$B$12:$C$21,2,1))</f>
        <v>5</v>
      </c>
      <c r="H404" s="18">
        <f>IF(G404=0,0,IF(B404="F",VLOOKUP(F404,Barem!$G$2:$H$11,2,1),VLOOKUP(F404,Barem!$G$12:$H$21,2,1)))</f>
        <v>2.5</v>
      </c>
      <c r="I404" s="24">
        <v>1</v>
      </c>
      <c r="J404" s="19">
        <f>VLOOKUP($C404, Barem!$L:$N,3,0)</f>
        <v>0.2</v>
      </c>
      <c r="K404" s="19">
        <f>VLOOKUP($C404, Barem!$L:$O,4,0)</f>
        <v>0.3</v>
      </c>
      <c r="L404" s="19">
        <f>VLOOKUP($C404, Barem!$L:$P,5,0)</f>
        <v>0.5</v>
      </c>
      <c r="M404" s="49"/>
      <c r="N404" s="83">
        <f>IF(D404&gt;21,VLOOKUP(D404,Barem!$R$1:$S$48,2,1),0)</f>
        <v>0</v>
      </c>
      <c r="O404" s="46">
        <f t="shared" si="25"/>
        <v>2.25</v>
      </c>
      <c r="P404" s="52">
        <v>43653</v>
      </c>
      <c r="Q404" s="18">
        <f t="shared" si="26"/>
        <v>1</v>
      </c>
      <c r="S404" s="76">
        <f t="shared" si="27"/>
        <v>0.10618216139688531</v>
      </c>
    </row>
    <row r="405" spans="1:19" x14ac:dyDescent="0.2">
      <c r="A405" s="23" t="s">
        <v>72</v>
      </c>
      <c r="B405" s="36" t="str">
        <f>VLOOKUP(A405,Participanti!A:B,2,0)</f>
        <v>F</v>
      </c>
      <c r="C405" s="24">
        <v>9</v>
      </c>
      <c r="D405" s="24">
        <v>12.93</v>
      </c>
      <c r="E405" s="25">
        <v>7.1111111111111111E-2</v>
      </c>
      <c r="F405" s="26">
        <f t="shared" si="24"/>
        <v>5.4996992351980748E-3</v>
      </c>
      <c r="G405" s="18">
        <f>IF(B405="F",VLOOKUP(D405,Barem!$B$2:$C$11,2,1),VLOOKUP(D405,Barem!$B$12:$C$21,2,1))</f>
        <v>3</v>
      </c>
      <c r="H405" s="18">
        <f>IF(G405=0,0,IF(B405="F",VLOOKUP(F405,Barem!$G$2:$H$11,2,1),VLOOKUP(F405,Barem!$G$12:$H$21,2,1)))</f>
        <v>1</v>
      </c>
      <c r="I405" s="24">
        <v>3.5</v>
      </c>
      <c r="J405" s="19">
        <f>VLOOKUP($C405, Barem!$L:$N,3,0)</f>
        <v>0.2</v>
      </c>
      <c r="K405" s="19">
        <f>VLOOKUP($C405, Barem!$L:$O,4,0)</f>
        <v>0.3</v>
      </c>
      <c r="L405" s="19">
        <f>VLOOKUP($C405, Barem!$L:$P,5,0)</f>
        <v>0.5</v>
      </c>
      <c r="M405" s="49">
        <v>0.5</v>
      </c>
      <c r="N405" s="83">
        <f>IF(D405&gt;21,VLOOKUP(D405,Barem!$R$1:$S$48,2,1),0)</f>
        <v>0</v>
      </c>
      <c r="O405" s="46">
        <f t="shared" si="25"/>
        <v>3.1500000000000004</v>
      </c>
      <c r="P405" s="52">
        <v>43652</v>
      </c>
      <c r="Q405" s="18">
        <f t="shared" si="26"/>
        <v>1</v>
      </c>
      <c r="S405" s="76">
        <f t="shared" si="27"/>
        <v>0.24361948955916476</v>
      </c>
    </row>
    <row r="406" spans="1:19" x14ac:dyDescent="0.2">
      <c r="A406" s="23" t="s">
        <v>73</v>
      </c>
      <c r="B406" s="36" t="str">
        <f>VLOOKUP(A406,Participanti!A:B,2,0)</f>
        <v>M</v>
      </c>
      <c r="C406" s="24">
        <v>9</v>
      </c>
      <c r="D406" s="24">
        <v>21.32</v>
      </c>
      <c r="E406" s="25">
        <v>8.0057870370370363E-2</v>
      </c>
      <c r="F406" s="26">
        <f t="shared" si="24"/>
        <v>3.7550595858522684E-3</v>
      </c>
      <c r="G406" s="18">
        <f>IF(B406="F",VLOOKUP(D406,Barem!$B$2:$C$11,2,1),VLOOKUP(D406,Barem!$B$12:$C$21,2,1))</f>
        <v>5</v>
      </c>
      <c r="H406" s="18">
        <f>IF(G406=0,0,IF(B406="F",VLOOKUP(F406,Barem!$G$2:$H$11,2,1),VLOOKUP(F406,Barem!$G$12:$H$21,2,1)))</f>
        <v>2</v>
      </c>
      <c r="I406" s="24">
        <v>3.5</v>
      </c>
      <c r="J406" s="19">
        <f>VLOOKUP($C406, Barem!$L:$N,3,0)</f>
        <v>0.2</v>
      </c>
      <c r="K406" s="19">
        <f>VLOOKUP($C406, Barem!$L:$O,4,0)</f>
        <v>0.3</v>
      </c>
      <c r="L406" s="19">
        <f>VLOOKUP($C406, Barem!$L:$P,5,0)</f>
        <v>0.5</v>
      </c>
      <c r="M406" s="49">
        <v>0.5</v>
      </c>
      <c r="N406" s="83">
        <f>IF(D406&gt;21,VLOOKUP(D406,Barem!$R$1:$S$48,2,1),0)</f>
        <v>0</v>
      </c>
      <c r="O406" s="46">
        <f t="shared" si="25"/>
        <v>3.85</v>
      </c>
      <c r="P406" s="52">
        <v>43652</v>
      </c>
      <c r="Q406" s="18">
        <f t="shared" si="26"/>
        <v>1</v>
      </c>
      <c r="S406" s="76">
        <f t="shared" si="27"/>
        <v>0.18058161350844279</v>
      </c>
    </row>
    <row r="407" spans="1:19" x14ac:dyDescent="0.2">
      <c r="A407" s="23" t="s">
        <v>74</v>
      </c>
      <c r="B407" s="36" t="str">
        <f>VLOOKUP(A407,Participanti!A:B,2,0)</f>
        <v>M</v>
      </c>
      <c r="C407" s="24">
        <v>9</v>
      </c>
      <c r="D407" s="24"/>
      <c r="E407" s="25"/>
      <c r="F407" s="26" t="e">
        <f t="shared" si="24"/>
        <v>#DIV/0!</v>
      </c>
      <c r="G407" s="18">
        <f>IF(B407="F",VLOOKUP(D407,Barem!$B$2:$C$11,2,1),VLOOKUP(D407,Barem!$B$12:$C$21,2,1))</f>
        <v>0</v>
      </c>
      <c r="H407" s="18">
        <f>IF(G407=0,0,IF(B407="F",VLOOKUP(F407,Barem!$G$2:$H$11,2,1),VLOOKUP(F407,Barem!$G$12:$H$21,2,1)))</f>
        <v>0</v>
      </c>
      <c r="I407" s="24"/>
      <c r="J407" s="19">
        <f>VLOOKUP($C407, Barem!$L:$N,3,0)</f>
        <v>0.2</v>
      </c>
      <c r="K407" s="19">
        <f>VLOOKUP($C407, Barem!$L:$O,4,0)</f>
        <v>0.3</v>
      </c>
      <c r="L407" s="19">
        <f>VLOOKUP($C407, Barem!$L:$P,5,0)</f>
        <v>0.5</v>
      </c>
      <c r="M407" s="49"/>
      <c r="N407" s="83">
        <f>IF(D407&gt;21,VLOOKUP(D407,Barem!$R$1:$S$48,2,1),0)</f>
        <v>0</v>
      </c>
      <c r="O407" s="46">
        <f t="shared" si="25"/>
        <v>0</v>
      </c>
      <c r="P407" s="52"/>
      <c r="Q407" s="18">
        <f t="shared" si="26"/>
        <v>1</v>
      </c>
      <c r="S407" s="76" t="e">
        <f t="shared" si="27"/>
        <v>#DIV/0!</v>
      </c>
    </row>
    <row r="408" spans="1:19" x14ac:dyDescent="0.2">
      <c r="A408" s="23" t="s">
        <v>75</v>
      </c>
      <c r="B408" s="36" t="str">
        <f>VLOOKUP(A408,Participanti!A:B,2,0)</f>
        <v>M</v>
      </c>
      <c r="C408" s="24">
        <v>9</v>
      </c>
      <c r="D408" s="24">
        <v>13.73</v>
      </c>
      <c r="E408" s="25">
        <v>5.5185185185185191E-2</v>
      </c>
      <c r="F408" s="26">
        <f t="shared" si="24"/>
        <v>4.0193142887971732E-3</v>
      </c>
      <c r="G408" s="18">
        <f>IF(B408="F",VLOOKUP(D408,Barem!$B$2:$C$11,2,1),VLOOKUP(D408,Barem!$B$12:$C$21,2,1))</f>
        <v>3</v>
      </c>
      <c r="H408" s="18">
        <f>IF(G408=0,0,IF(B408="F",VLOOKUP(F408,Barem!$G$2:$H$11,2,1),VLOOKUP(F408,Barem!$G$12:$H$21,2,1)))</f>
        <v>1.5</v>
      </c>
      <c r="I408" s="24">
        <v>2</v>
      </c>
      <c r="J408" s="19">
        <f>VLOOKUP($C408, Barem!$L:$N,3,0)</f>
        <v>0.2</v>
      </c>
      <c r="K408" s="19">
        <f>VLOOKUP($C408, Barem!$L:$O,4,0)</f>
        <v>0.3</v>
      </c>
      <c r="L408" s="19">
        <f>VLOOKUP($C408, Barem!$L:$P,5,0)</f>
        <v>0.5</v>
      </c>
      <c r="M408" s="49"/>
      <c r="N408" s="83">
        <f>IF(D408&gt;21,VLOOKUP(D408,Barem!$R$1:$S$48,2,1),0)</f>
        <v>0</v>
      </c>
      <c r="O408" s="46">
        <f t="shared" si="25"/>
        <v>2.0499999999999998</v>
      </c>
      <c r="P408" s="52">
        <v>43653</v>
      </c>
      <c r="Q408" s="18">
        <f t="shared" si="26"/>
        <v>1</v>
      </c>
      <c r="S408" s="76">
        <f t="shared" si="27"/>
        <v>0.14930808448652583</v>
      </c>
    </row>
    <row r="409" spans="1:19" x14ac:dyDescent="0.2">
      <c r="A409" s="23" t="s">
        <v>77</v>
      </c>
      <c r="B409" s="36" t="str">
        <f>VLOOKUP(A409,Participanti!A:B,2,0)</f>
        <v>M</v>
      </c>
      <c r="C409" s="24">
        <v>9</v>
      </c>
      <c r="D409" s="24">
        <v>12.16</v>
      </c>
      <c r="E409" s="25">
        <v>4.1724537037037039E-2</v>
      </c>
      <c r="F409" s="26">
        <f t="shared" si="24"/>
        <v>3.4312941642300194E-3</v>
      </c>
      <c r="G409" s="18">
        <f>IF(B409="F",VLOOKUP(D409,Barem!$B$2:$C$11,2,1),VLOOKUP(D409,Barem!$B$12:$C$21,2,1))</f>
        <v>3</v>
      </c>
      <c r="H409" s="18">
        <f>IF(G409=0,0,IF(B409="F",VLOOKUP(F409,Barem!$G$2:$H$11,2,1),VLOOKUP(F409,Barem!$G$12:$H$21,2,1)))</f>
        <v>3</v>
      </c>
      <c r="I409" s="24">
        <v>2.5</v>
      </c>
      <c r="J409" s="19">
        <f>VLOOKUP($C409, Barem!$L:$N,3,0)</f>
        <v>0.2</v>
      </c>
      <c r="K409" s="19">
        <f>VLOOKUP($C409, Barem!$L:$O,4,0)</f>
        <v>0.3</v>
      </c>
      <c r="L409" s="19">
        <f>VLOOKUP($C409, Barem!$L:$P,5,0)</f>
        <v>0.5</v>
      </c>
      <c r="M409" s="49"/>
      <c r="N409" s="83">
        <f>IF(D409&gt;21,VLOOKUP(D409,Barem!$R$1:$S$48,2,1),0)</f>
        <v>0</v>
      </c>
      <c r="O409" s="46">
        <f t="shared" si="25"/>
        <v>2.75</v>
      </c>
      <c r="P409" s="52">
        <v>43653</v>
      </c>
      <c r="Q409" s="18">
        <f t="shared" si="26"/>
        <v>1</v>
      </c>
      <c r="S409" s="76">
        <f t="shared" si="27"/>
        <v>0.22615131578947367</v>
      </c>
    </row>
    <row r="410" spans="1:19" x14ac:dyDescent="0.2">
      <c r="A410" s="23" t="s">
        <v>91</v>
      </c>
      <c r="B410" s="36" t="str">
        <f>VLOOKUP(A410,Participanti!A:B,2,0)</f>
        <v>M</v>
      </c>
      <c r="C410" s="24">
        <v>9</v>
      </c>
      <c r="D410" s="24">
        <v>5.44</v>
      </c>
      <c r="E410" s="25">
        <v>1.9004629629629632E-2</v>
      </c>
      <c r="F410" s="26">
        <f t="shared" si="24"/>
        <v>3.4934980936819175E-3</v>
      </c>
      <c r="G410" s="18">
        <f>IF(B410="F",VLOOKUP(D410,Barem!$B$2:$C$11,2,1),VLOOKUP(D410,Barem!$B$12:$C$21,2,1))</f>
        <v>1.5</v>
      </c>
      <c r="H410" s="18">
        <f>IF(G410=0,0,IF(B410="F",VLOOKUP(F410,Barem!$G$2:$H$11,2,1),VLOOKUP(F410,Barem!$G$12:$H$21,2,1)))</f>
        <v>2.5</v>
      </c>
      <c r="I410" s="24">
        <v>3</v>
      </c>
      <c r="J410" s="19">
        <f>VLOOKUP($C410, Barem!$L:$N,3,0)</f>
        <v>0.2</v>
      </c>
      <c r="K410" s="19">
        <f>VLOOKUP($C410, Barem!$L:$O,4,0)</f>
        <v>0.3</v>
      </c>
      <c r="L410" s="19">
        <f>VLOOKUP($C410, Barem!$L:$P,5,0)</f>
        <v>0.5</v>
      </c>
      <c r="M410" s="49"/>
      <c r="N410" s="83">
        <f>IF(D410&gt;21,VLOOKUP(D410,Barem!$R$1:$S$48,2,1),0)</f>
        <v>0</v>
      </c>
      <c r="O410" s="46">
        <f t="shared" si="25"/>
        <v>2.5499999999999998</v>
      </c>
      <c r="P410" s="52">
        <v>43653</v>
      </c>
      <c r="Q410" s="18">
        <f t="shared" si="26"/>
        <v>1</v>
      </c>
      <c r="S410" s="76">
        <f t="shared" si="27"/>
        <v>0.46874999999999994</v>
      </c>
    </row>
    <row r="411" spans="1:19" x14ac:dyDescent="0.2">
      <c r="A411" s="23" t="s">
        <v>92</v>
      </c>
      <c r="B411" s="36" t="str">
        <f>VLOOKUP(A411,Participanti!A:B,2,0)</f>
        <v>M</v>
      </c>
      <c r="C411" s="24">
        <v>9</v>
      </c>
      <c r="D411" s="24">
        <v>100</v>
      </c>
      <c r="E411" s="25">
        <v>1.0381944444444444</v>
      </c>
      <c r="F411" s="26">
        <f t="shared" si="24"/>
        <v>1.0381944444444444E-2</v>
      </c>
      <c r="G411" s="18">
        <f>IF(B411="F",VLOOKUP(D411,Barem!$B$2:$C$11,2,1),VLOOKUP(D411,Barem!$B$12:$C$21,2,1))</f>
        <v>5</v>
      </c>
      <c r="H411" s="18">
        <f>IF(G411=0,0,IF(B411="F",VLOOKUP(F411,Barem!$G$2:$H$11,2,1),VLOOKUP(F411,Barem!$G$12:$H$21,2,1)))</f>
        <v>0</v>
      </c>
      <c r="I411" s="24">
        <v>5</v>
      </c>
      <c r="J411" s="19">
        <f>VLOOKUP($C411, Barem!$L:$N,3,0)</f>
        <v>0.2</v>
      </c>
      <c r="K411" s="19">
        <f>VLOOKUP($C411, Barem!$L:$O,4,0)</f>
        <v>0.3</v>
      </c>
      <c r="L411" s="19">
        <f>VLOOKUP($C411, Barem!$L:$P,5,0)</f>
        <v>0.5</v>
      </c>
      <c r="M411" s="49">
        <v>1.5</v>
      </c>
      <c r="N411" s="83">
        <f>IF(D411&gt;21,VLOOKUP(D411,Barem!$R$1:$S$48,2,1),0)</f>
        <v>1.5</v>
      </c>
      <c r="O411" s="46">
        <f t="shared" si="25"/>
        <v>6.5</v>
      </c>
      <c r="P411" s="52">
        <v>43652</v>
      </c>
      <c r="Q411" s="18">
        <f t="shared" si="26"/>
        <v>1</v>
      </c>
      <c r="S411" s="76">
        <f t="shared" si="27"/>
        <v>6.5000000000000002E-2</v>
      </c>
    </row>
    <row r="412" spans="1:19" x14ac:dyDescent="0.2">
      <c r="A412" s="23" t="s">
        <v>231</v>
      </c>
      <c r="B412" s="36" t="str">
        <f>VLOOKUP(A412,Participanti!A:B,2,0)</f>
        <v>M</v>
      </c>
      <c r="C412" s="24">
        <v>9</v>
      </c>
      <c r="D412" s="24">
        <v>43.26</v>
      </c>
      <c r="E412" s="25">
        <v>0.35699074074074072</v>
      </c>
      <c r="F412" s="26">
        <f t="shared" si="24"/>
        <v>8.2522131470351527E-3</v>
      </c>
      <c r="G412" s="18">
        <f>IF(B412="F",VLOOKUP(D412,Barem!$B$2:$C$11,2,1),VLOOKUP(D412,Barem!$B$12:$C$21,2,1))</f>
        <v>5</v>
      </c>
      <c r="H412" s="18">
        <f>IF(G412=0,0,IF(B412="F",VLOOKUP(F412,Barem!$G$2:$H$11,2,1),VLOOKUP(F412,Barem!$G$12:$H$21,2,1)))</f>
        <v>0</v>
      </c>
      <c r="I412" s="24">
        <v>4</v>
      </c>
      <c r="J412" s="19">
        <f>VLOOKUP($C412, Barem!$L:$N,3,0)</f>
        <v>0.2</v>
      </c>
      <c r="K412" s="19">
        <f>VLOOKUP($C412, Barem!$L:$O,4,0)</f>
        <v>0.3</v>
      </c>
      <c r="L412" s="19">
        <f>VLOOKUP($C412, Barem!$L:$P,5,0)</f>
        <v>0.5</v>
      </c>
      <c r="M412" s="49">
        <v>1.5</v>
      </c>
      <c r="N412" s="83">
        <f>IF(D412&gt;21,VLOOKUP(D412,Barem!$R$1:$S$48,2,1),0)</f>
        <v>0.4</v>
      </c>
      <c r="O412" s="46">
        <f t="shared" si="25"/>
        <v>4.9000000000000004</v>
      </c>
      <c r="P412" s="52">
        <v>43652</v>
      </c>
      <c r="Q412" s="18">
        <f t="shared" si="26"/>
        <v>1</v>
      </c>
      <c r="S412" s="76">
        <f t="shared" si="27"/>
        <v>0.1132686084142395</v>
      </c>
    </row>
    <row r="413" spans="1:19" x14ac:dyDescent="0.2">
      <c r="A413" s="23" t="s">
        <v>93</v>
      </c>
      <c r="B413" s="36" t="str">
        <f>VLOOKUP(A413,Participanti!A:B,2,0)</f>
        <v>F</v>
      </c>
      <c r="C413" s="24">
        <v>9</v>
      </c>
      <c r="D413" s="24">
        <v>12</v>
      </c>
      <c r="E413" s="25">
        <v>5.9606481481481483E-2</v>
      </c>
      <c r="F413" s="26">
        <f t="shared" si="24"/>
        <v>4.9672067901234572E-3</v>
      </c>
      <c r="G413" s="18">
        <f>IF(B413="F",VLOOKUP(D413,Barem!$B$2:$C$11,2,1),VLOOKUP(D413,Barem!$B$12:$C$21,2,1))</f>
        <v>3</v>
      </c>
      <c r="H413" s="18">
        <f>IF(G413=0,0,IF(B413="F",VLOOKUP(F413,Barem!$G$2:$H$11,2,1),VLOOKUP(F413,Barem!$G$12:$H$21,2,1)))</f>
        <v>1</v>
      </c>
      <c r="I413" s="24">
        <v>3</v>
      </c>
      <c r="J413" s="19">
        <f>VLOOKUP($C413, Barem!$L:$N,3,0)</f>
        <v>0.2</v>
      </c>
      <c r="K413" s="19">
        <f>VLOOKUP($C413, Barem!$L:$O,4,0)</f>
        <v>0.3</v>
      </c>
      <c r="L413" s="19">
        <f>VLOOKUP($C413, Barem!$L:$P,5,0)</f>
        <v>0.5</v>
      </c>
      <c r="M413" s="49"/>
      <c r="N413" s="83">
        <f>IF(D413&gt;21,VLOOKUP(D413,Barem!$R$1:$S$48,2,1),0)</f>
        <v>0</v>
      </c>
      <c r="O413" s="46">
        <f t="shared" si="25"/>
        <v>2.4000000000000004</v>
      </c>
      <c r="P413" s="52">
        <v>43650</v>
      </c>
      <c r="Q413" s="18">
        <f t="shared" si="26"/>
        <v>1</v>
      </c>
      <c r="S413" s="76">
        <f t="shared" si="27"/>
        <v>0.20000000000000004</v>
      </c>
    </row>
    <row r="414" spans="1:19" x14ac:dyDescent="0.2">
      <c r="A414" s="23" t="s">
        <v>97</v>
      </c>
      <c r="B414" s="36" t="str">
        <f>VLOOKUP(A414,Participanti!A:B,2,0)</f>
        <v>M</v>
      </c>
      <c r="C414" s="24">
        <v>9</v>
      </c>
      <c r="D414" s="24">
        <v>15.01</v>
      </c>
      <c r="E414" s="25">
        <v>5.814814814814815E-2</v>
      </c>
      <c r="F414" s="26">
        <f t="shared" si="24"/>
        <v>3.873960569496879E-3</v>
      </c>
      <c r="G414" s="18">
        <f>IF(B414="F",VLOOKUP(D414,Barem!$B$2:$C$11,2,1),VLOOKUP(D414,Barem!$B$12:$C$21,2,1))</f>
        <v>3.5</v>
      </c>
      <c r="H414" s="18">
        <f>IF(G414=0,0,IF(B414="F",VLOOKUP(F414,Barem!$G$2:$H$11,2,1),VLOOKUP(F414,Barem!$G$12:$H$21,2,1)))</f>
        <v>1.5</v>
      </c>
      <c r="I414" s="24">
        <v>4</v>
      </c>
      <c r="J414" s="19">
        <f>VLOOKUP($C414, Barem!$L:$N,3,0)</f>
        <v>0.2</v>
      </c>
      <c r="K414" s="19">
        <f>VLOOKUP($C414, Barem!$L:$O,4,0)</f>
        <v>0.3</v>
      </c>
      <c r="L414" s="19">
        <f>VLOOKUP($C414, Barem!$L:$P,5,0)</f>
        <v>0.5</v>
      </c>
      <c r="M414" s="49"/>
      <c r="N414" s="83">
        <f>IF(D414&gt;21,VLOOKUP(D414,Barem!$R$1:$S$48,2,1),0)</f>
        <v>0</v>
      </c>
      <c r="O414" s="46">
        <f t="shared" si="25"/>
        <v>3.15</v>
      </c>
      <c r="P414" s="52">
        <v>43653</v>
      </c>
      <c r="Q414" s="18">
        <f t="shared" si="26"/>
        <v>1</v>
      </c>
      <c r="S414" s="76">
        <f t="shared" si="27"/>
        <v>0.20986009327115257</v>
      </c>
    </row>
    <row r="415" spans="1:19" x14ac:dyDescent="0.2">
      <c r="A415" s="23" t="s">
        <v>53</v>
      </c>
      <c r="B415" s="36" t="str">
        <f>VLOOKUP(A415,Participanti!A:B,2,0)</f>
        <v>F</v>
      </c>
      <c r="C415" s="24">
        <v>9</v>
      </c>
      <c r="D415" s="24">
        <v>14.01</v>
      </c>
      <c r="E415" s="25">
        <v>5.1956018518518519E-2</v>
      </c>
      <c r="F415" s="26">
        <f t="shared" si="24"/>
        <v>3.7084952547122426E-3</v>
      </c>
      <c r="G415" s="18">
        <f>IF(B415="F",VLOOKUP(D415,Barem!$B$2:$C$11,2,1),VLOOKUP(D415,Barem!$B$12:$C$21,2,1))</f>
        <v>3.5</v>
      </c>
      <c r="H415" s="18">
        <f>IF(G415=0,0,IF(B415="F",VLOOKUP(F415,Barem!$G$2:$H$11,2,1),VLOOKUP(F415,Barem!$G$12:$H$21,2,1)))</f>
        <v>3</v>
      </c>
      <c r="I415" s="24">
        <v>5</v>
      </c>
      <c r="J415" s="19">
        <f>VLOOKUP($C415, Barem!$L:$N,3,0)</f>
        <v>0.2</v>
      </c>
      <c r="K415" s="19">
        <f>VLOOKUP($C415, Barem!$L:$O,4,0)</f>
        <v>0.3</v>
      </c>
      <c r="L415" s="19">
        <f>VLOOKUP($C415, Barem!$L:$P,5,0)</f>
        <v>0.5</v>
      </c>
      <c r="M415" s="49"/>
      <c r="N415" s="83">
        <f>IF(D415&gt;21,VLOOKUP(D415,Barem!$R$1:$S$48,2,1),0)</f>
        <v>0</v>
      </c>
      <c r="O415" s="46">
        <f t="shared" si="25"/>
        <v>4.0999999999999996</v>
      </c>
      <c r="P415" s="52">
        <v>43653</v>
      </c>
      <c r="Q415" s="18">
        <f t="shared" si="26"/>
        <v>1</v>
      </c>
      <c r="S415" s="76">
        <f t="shared" si="27"/>
        <v>0.29264810849393286</v>
      </c>
    </row>
    <row r="416" spans="1:19" x14ac:dyDescent="0.2">
      <c r="A416" s="23" t="s">
        <v>76</v>
      </c>
      <c r="B416" s="36" t="str">
        <f>VLOOKUP(A416,Participanti!A:B,2,0)</f>
        <v>F</v>
      </c>
      <c r="C416" s="24">
        <v>9</v>
      </c>
      <c r="D416" s="24">
        <v>10.119999999999999</v>
      </c>
      <c r="E416" s="25">
        <v>4.0509259259259259E-2</v>
      </c>
      <c r="F416" s="26">
        <f t="shared" si="24"/>
        <v>4.0028912311521007E-3</v>
      </c>
      <c r="G416" s="18">
        <f>IF(B416="F",VLOOKUP(D416,Barem!$B$2:$C$11,2,1),VLOOKUP(D416,Barem!$B$12:$C$21,2,1))</f>
        <v>2.5</v>
      </c>
      <c r="H416" s="18">
        <f>IF(G416=0,0,IF(B416="F",VLOOKUP(F416,Barem!$G$2:$H$11,2,1),VLOOKUP(F416,Barem!$G$12:$H$21,2,1)))</f>
        <v>2.5</v>
      </c>
      <c r="I416" s="24">
        <v>1.5</v>
      </c>
      <c r="J416" s="19">
        <f>VLOOKUP($C416, Barem!$L:$N,3,0)</f>
        <v>0.2</v>
      </c>
      <c r="K416" s="19">
        <f>VLOOKUP($C416, Barem!$L:$O,4,0)</f>
        <v>0.3</v>
      </c>
      <c r="L416" s="19">
        <f>VLOOKUP($C416, Barem!$L:$P,5,0)</f>
        <v>0.5</v>
      </c>
      <c r="M416" s="49"/>
      <c r="N416" s="83">
        <f>IF(D416&gt;21,VLOOKUP(D416,Barem!$R$1:$S$48,2,1),0)</f>
        <v>0</v>
      </c>
      <c r="O416" s="46">
        <f t="shared" si="25"/>
        <v>2</v>
      </c>
      <c r="P416" s="52">
        <v>43651</v>
      </c>
      <c r="Q416" s="18">
        <f t="shared" si="26"/>
        <v>1</v>
      </c>
      <c r="S416" s="76">
        <f t="shared" si="27"/>
        <v>0.19762845849802374</v>
      </c>
    </row>
    <row r="417" spans="1:19" x14ac:dyDescent="0.2">
      <c r="A417" s="23" t="s">
        <v>138</v>
      </c>
      <c r="B417" s="36" t="str">
        <f>VLOOKUP(A417,Participanti!A:B,2,0)</f>
        <v>M</v>
      </c>
      <c r="C417" s="24">
        <v>9</v>
      </c>
      <c r="D417" s="24">
        <v>10.02</v>
      </c>
      <c r="E417" s="25">
        <v>3.4444444444444444E-2</v>
      </c>
      <c r="F417" s="26">
        <f t="shared" si="24"/>
        <v>3.4375693058327789E-3</v>
      </c>
      <c r="G417" s="18">
        <f>IF(B417="F",VLOOKUP(D417,Barem!$B$2:$C$11,2,1),VLOOKUP(D417,Barem!$B$12:$C$21,2,1))</f>
        <v>2.5</v>
      </c>
      <c r="H417" s="18">
        <f>IF(G417=0,0,IF(B417="F",VLOOKUP(F417,Barem!$G$2:$H$11,2,1),VLOOKUP(F417,Barem!$G$12:$H$21,2,1)))</f>
        <v>3</v>
      </c>
      <c r="I417" s="24">
        <v>2</v>
      </c>
      <c r="J417" s="19">
        <f>VLOOKUP($C417, Barem!$L:$N,3,0)</f>
        <v>0.2</v>
      </c>
      <c r="K417" s="19">
        <f>VLOOKUP($C417, Barem!$L:$O,4,0)</f>
        <v>0.3</v>
      </c>
      <c r="L417" s="19">
        <f>VLOOKUP($C417, Barem!$L:$P,5,0)</f>
        <v>0.5</v>
      </c>
      <c r="M417" s="49"/>
      <c r="N417" s="83">
        <f>IF(D417&gt;21,VLOOKUP(D417,Barem!$R$1:$S$48,2,1),0)</f>
        <v>0</v>
      </c>
      <c r="O417" s="46">
        <f t="shared" si="25"/>
        <v>2.4</v>
      </c>
      <c r="P417" s="52">
        <v>43653</v>
      </c>
      <c r="Q417" s="18">
        <f t="shared" si="26"/>
        <v>1</v>
      </c>
      <c r="S417" s="76">
        <f t="shared" si="27"/>
        <v>0.23952095808383234</v>
      </c>
    </row>
    <row r="418" spans="1:19" x14ac:dyDescent="0.2">
      <c r="A418" s="23" t="s">
        <v>189</v>
      </c>
      <c r="B418" s="36" t="str">
        <f>VLOOKUP(A418,Participanti!A:B,2,0)</f>
        <v>M</v>
      </c>
      <c r="C418" s="24">
        <v>9</v>
      </c>
      <c r="D418" s="24"/>
      <c r="E418" s="25"/>
      <c r="F418" s="26" t="e">
        <f t="shared" si="24"/>
        <v>#DIV/0!</v>
      </c>
      <c r="G418" s="18">
        <f>IF(B418="F",VLOOKUP(D418,Barem!$B$2:$C$11,2,1),VLOOKUP(D418,Barem!$B$12:$C$21,2,1))</f>
        <v>0</v>
      </c>
      <c r="H418" s="18">
        <f>IF(G418=0,0,IF(B418="F",VLOOKUP(F418,Barem!$G$2:$H$11,2,1),VLOOKUP(F418,Barem!$G$12:$H$21,2,1)))</f>
        <v>0</v>
      </c>
      <c r="I418" s="24"/>
      <c r="J418" s="19">
        <f>VLOOKUP($C418, Barem!$L:$N,3,0)</f>
        <v>0.2</v>
      </c>
      <c r="K418" s="19">
        <f>VLOOKUP($C418, Barem!$L:$O,4,0)</f>
        <v>0.3</v>
      </c>
      <c r="L418" s="19">
        <f>VLOOKUP($C418, Barem!$L:$P,5,0)</f>
        <v>0.5</v>
      </c>
      <c r="M418" s="49"/>
      <c r="N418" s="83">
        <f>IF(D418&gt;21,VLOOKUP(D418,Barem!$R$1:$S$48,2,1),0)</f>
        <v>0</v>
      </c>
      <c r="O418" s="46">
        <f t="shared" si="25"/>
        <v>0</v>
      </c>
      <c r="P418" s="52"/>
      <c r="Q418" s="18">
        <f t="shared" si="26"/>
        <v>1</v>
      </c>
      <c r="S418" s="76" t="e">
        <f t="shared" si="27"/>
        <v>#DIV/0!</v>
      </c>
    </row>
    <row r="419" spans="1:19" x14ac:dyDescent="0.2">
      <c r="A419" s="23" t="s">
        <v>191</v>
      </c>
      <c r="B419" s="36" t="str">
        <f>VLOOKUP(A419,Participanti!A:B,2,0)</f>
        <v>M</v>
      </c>
      <c r="C419" s="24">
        <v>9</v>
      </c>
      <c r="D419" s="24">
        <v>11.51</v>
      </c>
      <c r="E419" s="25">
        <v>4.206018518518518E-2</v>
      </c>
      <c r="F419" s="26">
        <f t="shared" si="24"/>
        <v>3.6542298162628305E-3</v>
      </c>
      <c r="G419" s="18">
        <f>IF(B419="F",VLOOKUP(D419,Barem!$B$2:$C$11,2,1),VLOOKUP(D419,Barem!$B$12:$C$21,2,1))</f>
        <v>2.5</v>
      </c>
      <c r="H419" s="18">
        <f>IF(G419=0,0,IF(B419="F",VLOOKUP(F419,Barem!$G$2:$H$11,2,1),VLOOKUP(F419,Barem!$G$12:$H$21,2,1)))</f>
        <v>2.5</v>
      </c>
      <c r="I419" s="24">
        <v>3</v>
      </c>
      <c r="J419" s="19">
        <f>VLOOKUP($C419, Barem!$L:$N,3,0)</f>
        <v>0.2</v>
      </c>
      <c r="K419" s="19">
        <f>VLOOKUP($C419, Barem!$L:$O,4,0)</f>
        <v>0.3</v>
      </c>
      <c r="L419" s="19">
        <f>VLOOKUP($C419, Barem!$L:$P,5,0)</f>
        <v>0.5</v>
      </c>
      <c r="M419" s="49"/>
      <c r="N419" s="83">
        <f>IF(D419&gt;21,VLOOKUP(D419,Barem!$R$1:$S$48,2,1),0)</f>
        <v>0</v>
      </c>
      <c r="O419" s="46">
        <f t="shared" si="25"/>
        <v>2.75</v>
      </c>
      <c r="P419" s="52">
        <v>43653</v>
      </c>
      <c r="Q419" s="18">
        <f t="shared" si="26"/>
        <v>1</v>
      </c>
      <c r="S419" s="76">
        <f t="shared" si="27"/>
        <v>0.23892267593397046</v>
      </c>
    </row>
    <row r="420" spans="1:19" x14ac:dyDescent="0.2">
      <c r="A420" s="23" t="s">
        <v>193</v>
      </c>
      <c r="B420" s="36" t="str">
        <f>VLOOKUP(A420,Participanti!A:B,2,0)</f>
        <v>M</v>
      </c>
      <c r="C420" s="24">
        <v>9</v>
      </c>
      <c r="D420" s="24">
        <v>24.05</v>
      </c>
      <c r="E420" s="25">
        <v>0.19440972222222222</v>
      </c>
      <c r="F420" s="26">
        <f t="shared" si="24"/>
        <v>8.0835643335643338E-3</v>
      </c>
      <c r="G420" s="18">
        <f>IF(B420="F",VLOOKUP(D420,Barem!$B$2:$C$11,2,1),VLOOKUP(D420,Barem!$B$12:$C$21,2,1))</f>
        <v>5</v>
      </c>
      <c r="H420" s="18">
        <f>IF(G420=0,0,IF(B420="F",VLOOKUP(F420,Barem!$G$2:$H$11,2,1),VLOOKUP(F420,Barem!$G$12:$H$21,2,1)))</f>
        <v>0</v>
      </c>
      <c r="I420" s="24">
        <v>4</v>
      </c>
      <c r="J420" s="19">
        <f>VLOOKUP($C420, Barem!$L:$N,3,0)</f>
        <v>0.2</v>
      </c>
      <c r="K420" s="19">
        <f>VLOOKUP($C420, Barem!$L:$O,4,0)</f>
        <v>0.3</v>
      </c>
      <c r="L420" s="19">
        <f>VLOOKUP($C420, Barem!$L:$P,5,0)</f>
        <v>0.5</v>
      </c>
      <c r="M420" s="49">
        <v>1.5</v>
      </c>
      <c r="N420" s="83">
        <f>IF(D420&gt;21,VLOOKUP(D420,Barem!$R$1:$S$48,2,1),0)</f>
        <v>0</v>
      </c>
      <c r="O420" s="46">
        <f t="shared" si="25"/>
        <v>4.5</v>
      </c>
      <c r="P420" s="52">
        <v>43652</v>
      </c>
      <c r="Q420" s="18">
        <f t="shared" si="26"/>
        <v>1</v>
      </c>
      <c r="S420" s="76">
        <f t="shared" si="27"/>
        <v>0.18711018711018709</v>
      </c>
    </row>
    <row r="421" spans="1:19" x14ac:dyDescent="0.2">
      <c r="A421" s="23" t="s">
        <v>194</v>
      </c>
      <c r="B421" s="36" t="str">
        <f>VLOOKUP(A421,Participanti!A:B,2,0)</f>
        <v>F</v>
      </c>
      <c r="C421" s="24">
        <v>9</v>
      </c>
      <c r="D421" s="24">
        <v>18.02</v>
      </c>
      <c r="E421" s="25">
        <v>6.4988425925925922E-2</v>
      </c>
      <c r="F421" s="26">
        <f t="shared" si="24"/>
        <v>3.606460928186788E-3</v>
      </c>
      <c r="G421" s="18">
        <f>IF(B421="F",VLOOKUP(D421,Barem!$B$2:$C$11,2,1),VLOOKUP(D421,Barem!$B$12:$C$21,2,1))</f>
        <v>4.5</v>
      </c>
      <c r="H421" s="18">
        <f>IF(G421=0,0,IF(B421="F",VLOOKUP(F421,Barem!$G$2:$H$11,2,1),VLOOKUP(F421,Barem!$G$12:$H$21,2,1)))</f>
        <v>3.5</v>
      </c>
      <c r="I421" s="24">
        <v>4</v>
      </c>
      <c r="J421" s="19">
        <f>VLOOKUP($C421, Barem!$L:$N,3,0)</f>
        <v>0.2</v>
      </c>
      <c r="K421" s="19">
        <f>VLOOKUP($C421, Barem!$L:$O,4,0)</f>
        <v>0.3</v>
      </c>
      <c r="L421" s="19">
        <f>VLOOKUP($C421, Barem!$L:$P,5,0)</f>
        <v>0.5</v>
      </c>
      <c r="M421" s="49"/>
      <c r="N421" s="83">
        <f>IF(D421&gt;21,VLOOKUP(D421,Barem!$R$1:$S$48,2,1),0)</f>
        <v>0</v>
      </c>
      <c r="O421" s="46">
        <f t="shared" si="25"/>
        <v>3.95</v>
      </c>
      <c r="P421" s="52">
        <v>43653</v>
      </c>
      <c r="Q421" s="18">
        <f t="shared" si="26"/>
        <v>1</v>
      </c>
      <c r="S421" s="76">
        <f t="shared" si="27"/>
        <v>0.21920088790233075</v>
      </c>
    </row>
    <row r="422" spans="1:19" x14ac:dyDescent="0.2">
      <c r="A422" s="23" t="s">
        <v>195</v>
      </c>
      <c r="B422" s="36" t="str">
        <f>VLOOKUP(A422,Participanti!A:B,2,0)</f>
        <v>M</v>
      </c>
      <c r="C422" s="24">
        <v>9</v>
      </c>
      <c r="D422" s="24">
        <v>23.36</v>
      </c>
      <c r="E422" s="25">
        <v>7.1840277777777781E-2</v>
      </c>
      <c r="F422" s="26">
        <f t="shared" si="24"/>
        <v>3.0753543569254187E-3</v>
      </c>
      <c r="G422" s="18">
        <f>IF(B422="F",VLOOKUP(D422,Barem!$B$2:$C$11,2,1),VLOOKUP(D422,Barem!$B$12:$C$21,2,1))</f>
        <v>5</v>
      </c>
      <c r="H422" s="18">
        <f>IF(G422=0,0,IF(B422="F",VLOOKUP(F422,Barem!$G$2:$H$11,2,1),VLOOKUP(F422,Barem!$G$12:$H$21,2,1)))</f>
        <v>4</v>
      </c>
      <c r="I422" s="24">
        <v>4</v>
      </c>
      <c r="J422" s="19">
        <f>VLOOKUP($C422, Barem!$L:$N,3,0)</f>
        <v>0.2</v>
      </c>
      <c r="K422" s="19">
        <f>VLOOKUP($C422, Barem!$L:$O,4,0)</f>
        <v>0.3</v>
      </c>
      <c r="L422" s="19">
        <f>VLOOKUP($C422, Barem!$L:$P,5,0)</f>
        <v>0.5</v>
      </c>
      <c r="M422" s="49"/>
      <c r="N422" s="83">
        <f>IF(D422&gt;21,VLOOKUP(D422,Barem!$R$1:$S$48,2,1),0)</f>
        <v>0</v>
      </c>
      <c r="O422" s="46">
        <f t="shared" si="25"/>
        <v>4.2</v>
      </c>
      <c r="P422" s="52">
        <v>43652</v>
      </c>
      <c r="Q422" s="18">
        <f t="shared" si="26"/>
        <v>1</v>
      </c>
      <c r="S422" s="76">
        <f t="shared" si="27"/>
        <v>0.17979452054794523</v>
      </c>
    </row>
    <row r="423" spans="1:19" x14ac:dyDescent="0.2">
      <c r="A423" s="23" t="s">
        <v>196</v>
      </c>
      <c r="B423" s="36" t="str">
        <f>VLOOKUP(A423,Participanti!A:B,2,0)</f>
        <v>M</v>
      </c>
      <c r="C423" s="24">
        <v>9</v>
      </c>
      <c r="D423" s="24">
        <v>20.010000000000002</v>
      </c>
      <c r="E423" s="25">
        <v>6.8078703703703711E-2</v>
      </c>
      <c r="F423" s="26">
        <f t="shared" si="24"/>
        <v>3.4022340681511098E-3</v>
      </c>
      <c r="G423" s="18">
        <f>IF(B423="F",VLOOKUP(D423,Barem!$B$2:$C$11,2,1),VLOOKUP(D423,Barem!$B$12:$C$21,2,1))</f>
        <v>4.5</v>
      </c>
      <c r="H423" s="18">
        <f>IF(G423=0,0,IF(B423="F",VLOOKUP(F423,Barem!$G$2:$H$11,2,1),VLOOKUP(F423,Barem!$G$12:$H$21,2,1)))</f>
        <v>3</v>
      </c>
      <c r="I423" s="24">
        <v>1.5</v>
      </c>
      <c r="J423" s="19">
        <f>VLOOKUP($C423, Barem!$L:$N,3,0)</f>
        <v>0.2</v>
      </c>
      <c r="K423" s="19">
        <f>VLOOKUP($C423, Barem!$L:$O,4,0)</f>
        <v>0.3</v>
      </c>
      <c r="L423" s="19">
        <f>VLOOKUP($C423, Barem!$L:$P,5,0)</f>
        <v>0.5</v>
      </c>
      <c r="M423" s="49"/>
      <c r="N423" s="83">
        <f>IF(D423&gt;21,VLOOKUP(D423,Barem!$R$1:$S$48,2,1),0)</f>
        <v>0</v>
      </c>
      <c r="O423" s="46">
        <f t="shared" si="25"/>
        <v>2.5499999999999998</v>
      </c>
      <c r="P423" s="52">
        <v>43648</v>
      </c>
      <c r="Q423" s="18">
        <f t="shared" si="26"/>
        <v>1</v>
      </c>
      <c r="S423" s="76">
        <f t="shared" si="27"/>
        <v>0.12743628185907044</v>
      </c>
    </row>
    <row r="424" spans="1:19" x14ac:dyDescent="0.2">
      <c r="A424" s="23" t="s">
        <v>198</v>
      </c>
      <c r="B424" s="36" t="str">
        <f>VLOOKUP(A424,Participanti!A:B,2,0)</f>
        <v>M</v>
      </c>
      <c r="C424" s="24">
        <v>9</v>
      </c>
      <c r="D424" s="24">
        <v>21.2</v>
      </c>
      <c r="E424" s="25">
        <v>7.2233796296296296E-2</v>
      </c>
      <c r="F424" s="26">
        <f t="shared" si="24"/>
        <v>3.4072545422781271E-3</v>
      </c>
      <c r="G424" s="18">
        <f>IF(B424="F",VLOOKUP(D424,Barem!$B$2:$C$11,2,1),VLOOKUP(D424,Barem!$B$12:$C$21,2,1))</f>
        <v>5</v>
      </c>
      <c r="H424" s="18">
        <f>IF(G424=0,0,IF(B424="F",VLOOKUP(F424,Barem!$G$2:$H$11,2,1),VLOOKUP(F424,Barem!$G$12:$H$21,2,1)))</f>
        <v>3</v>
      </c>
      <c r="I424" s="24">
        <v>3</v>
      </c>
      <c r="J424" s="19">
        <f>VLOOKUP($C424, Barem!$L:$N,3,0)</f>
        <v>0.2</v>
      </c>
      <c r="K424" s="19">
        <f>VLOOKUP($C424, Barem!$L:$O,4,0)</f>
        <v>0.3</v>
      </c>
      <c r="L424" s="19">
        <f>VLOOKUP($C424, Barem!$L:$P,5,0)</f>
        <v>0.5</v>
      </c>
      <c r="M424" s="49"/>
      <c r="N424" s="83">
        <f>IF(D424&gt;21,VLOOKUP(D424,Barem!$R$1:$S$48,2,1),0)</f>
        <v>0</v>
      </c>
      <c r="O424" s="46">
        <f t="shared" si="25"/>
        <v>3.4</v>
      </c>
      <c r="P424" s="52">
        <v>43649</v>
      </c>
      <c r="Q424" s="18">
        <f t="shared" si="26"/>
        <v>1</v>
      </c>
      <c r="S424" s="76">
        <f t="shared" si="27"/>
        <v>0.16037735849056603</v>
      </c>
    </row>
    <row r="425" spans="1:19" x14ac:dyDescent="0.2">
      <c r="A425" s="23" t="s">
        <v>200</v>
      </c>
      <c r="B425" s="36" t="str">
        <f>VLOOKUP(A425,Participanti!A:B,2,0)</f>
        <v>M</v>
      </c>
      <c r="C425" s="24">
        <v>9</v>
      </c>
      <c r="D425" s="24">
        <v>7.13</v>
      </c>
      <c r="E425" s="25">
        <v>2.7905092592592592E-2</v>
      </c>
      <c r="F425" s="26">
        <f t="shared" si="24"/>
        <v>3.9137577268713317E-3</v>
      </c>
      <c r="G425" s="18">
        <f>IF(B425="F",VLOOKUP(D425,Barem!$B$2:$C$11,2,1),VLOOKUP(D425,Barem!$B$12:$C$21,2,1))</f>
        <v>2</v>
      </c>
      <c r="H425" s="18">
        <f>IF(G425=0,0,IF(B425="F",VLOOKUP(F425,Barem!$G$2:$H$11,2,1),VLOOKUP(F425,Barem!$G$12:$H$21,2,1)))</f>
        <v>1.5</v>
      </c>
      <c r="I425" s="24">
        <v>1</v>
      </c>
      <c r="J425" s="19">
        <f>VLOOKUP($C425, Barem!$L:$N,3,0)</f>
        <v>0.2</v>
      </c>
      <c r="K425" s="19">
        <f>VLOOKUP($C425, Barem!$L:$O,4,0)</f>
        <v>0.3</v>
      </c>
      <c r="L425" s="19">
        <f>VLOOKUP($C425, Barem!$L:$P,5,0)</f>
        <v>0.5</v>
      </c>
      <c r="M425" s="49"/>
      <c r="N425" s="83">
        <f>IF(D425&gt;21,VLOOKUP(D425,Barem!$R$1:$S$48,2,1),0)</f>
        <v>0</v>
      </c>
      <c r="O425" s="46">
        <f t="shared" si="25"/>
        <v>1.35</v>
      </c>
      <c r="P425" s="52">
        <v>43648</v>
      </c>
      <c r="Q425" s="18">
        <f t="shared" si="26"/>
        <v>1</v>
      </c>
      <c r="S425" s="76">
        <f t="shared" si="27"/>
        <v>0.18934081346423565</v>
      </c>
    </row>
    <row r="426" spans="1:19" x14ac:dyDescent="0.2">
      <c r="A426" s="23" t="s">
        <v>203</v>
      </c>
      <c r="B426" s="36" t="str">
        <f>VLOOKUP(A426,Participanti!A:B,2,0)</f>
        <v>M</v>
      </c>
      <c r="C426" s="24">
        <v>9</v>
      </c>
      <c r="D426" s="24">
        <v>16.28</v>
      </c>
      <c r="E426" s="25">
        <v>7.3668981481481488E-2</v>
      </c>
      <c r="F426" s="26">
        <f t="shared" si="24"/>
        <v>4.5251217126217125E-3</v>
      </c>
      <c r="G426" s="18">
        <f>IF(B426="F",VLOOKUP(D426,Barem!$B$2:$C$11,2,1),VLOOKUP(D426,Barem!$B$12:$C$21,2,1))</f>
        <v>3.5</v>
      </c>
      <c r="H426" s="18">
        <f>IF(G426=0,0,IF(B426="F",VLOOKUP(F426,Barem!$G$2:$H$11,2,1),VLOOKUP(F426,Barem!$G$12:$H$21,2,1)))</f>
        <v>1</v>
      </c>
      <c r="I426" s="24">
        <v>2.5</v>
      </c>
      <c r="J426" s="19">
        <f>VLOOKUP($C426, Barem!$L:$N,3,0)</f>
        <v>0.2</v>
      </c>
      <c r="K426" s="19">
        <f>VLOOKUP($C426, Barem!$L:$O,4,0)</f>
        <v>0.3</v>
      </c>
      <c r="L426" s="19">
        <f>VLOOKUP($C426, Barem!$L:$P,5,0)</f>
        <v>0.5</v>
      </c>
      <c r="M426" s="49"/>
      <c r="N426" s="83">
        <f>IF(D426&gt;21,VLOOKUP(D426,Barem!$R$1:$S$48,2,1),0)</f>
        <v>0</v>
      </c>
      <c r="O426" s="46">
        <f t="shared" si="25"/>
        <v>2.25</v>
      </c>
      <c r="P426" s="52">
        <v>43653</v>
      </c>
      <c r="Q426" s="18">
        <f t="shared" si="26"/>
        <v>1</v>
      </c>
      <c r="S426" s="76">
        <f t="shared" si="27"/>
        <v>0.1382063882063882</v>
      </c>
    </row>
    <row r="427" spans="1:19" x14ac:dyDescent="0.2">
      <c r="A427" s="23" t="s">
        <v>205</v>
      </c>
      <c r="B427" s="36" t="str">
        <f>VLOOKUP(A427,Participanti!A:B,2,0)</f>
        <v>F</v>
      </c>
      <c r="C427" s="24">
        <v>9</v>
      </c>
      <c r="D427" s="24"/>
      <c r="E427" s="25"/>
      <c r="F427" s="26" t="e">
        <f t="shared" si="24"/>
        <v>#DIV/0!</v>
      </c>
      <c r="G427" s="18">
        <f>IF(B427="F",VLOOKUP(D427,Barem!$B$2:$C$11,2,1),VLOOKUP(D427,Barem!$B$12:$C$21,2,1))</f>
        <v>0</v>
      </c>
      <c r="H427" s="18">
        <f>IF(G427=0,0,IF(B427="F",VLOOKUP(F427,Barem!$G$2:$H$11,2,1),VLOOKUP(F427,Barem!$G$12:$H$21,2,1)))</f>
        <v>0</v>
      </c>
      <c r="I427" s="24"/>
      <c r="J427" s="19">
        <f>VLOOKUP($C427, Barem!$L:$N,3,0)</f>
        <v>0.2</v>
      </c>
      <c r="K427" s="19">
        <f>VLOOKUP($C427, Barem!$L:$O,4,0)</f>
        <v>0.3</v>
      </c>
      <c r="L427" s="19">
        <f>VLOOKUP($C427, Barem!$L:$P,5,0)</f>
        <v>0.5</v>
      </c>
      <c r="M427" s="49"/>
      <c r="N427" s="83">
        <f>IF(D427&gt;21,VLOOKUP(D427,Barem!$R$1:$S$48,2,1),0)</f>
        <v>0</v>
      </c>
      <c r="O427" s="46">
        <f t="shared" si="25"/>
        <v>0</v>
      </c>
      <c r="P427" s="52"/>
      <c r="Q427" s="18">
        <f t="shared" si="26"/>
        <v>1</v>
      </c>
      <c r="S427" s="76" t="e">
        <f t="shared" si="27"/>
        <v>#DIV/0!</v>
      </c>
    </row>
    <row r="428" spans="1:19" x14ac:dyDescent="0.2">
      <c r="A428" s="23" t="s">
        <v>207</v>
      </c>
      <c r="B428" s="36" t="str">
        <f>VLOOKUP(A428,Participanti!A:B,2,0)</f>
        <v>F</v>
      </c>
      <c r="C428" s="24">
        <v>9</v>
      </c>
      <c r="D428" s="24"/>
      <c r="E428" s="25"/>
      <c r="F428" s="26" t="e">
        <f t="shared" si="24"/>
        <v>#DIV/0!</v>
      </c>
      <c r="G428" s="18">
        <f>IF(B428="F",VLOOKUP(D428,Barem!$B$2:$C$11,2,1),VLOOKUP(D428,Barem!$B$12:$C$21,2,1))</f>
        <v>0</v>
      </c>
      <c r="H428" s="18">
        <f>IF(G428=0,0,IF(B428="F",VLOOKUP(F428,Barem!$G$2:$H$11,2,1),VLOOKUP(F428,Barem!$G$12:$H$21,2,1)))</f>
        <v>0</v>
      </c>
      <c r="I428" s="24"/>
      <c r="J428" s="19">
        <f>VLOOKUP($C428, Barem!$L:$N,3,0)</f>
        <v>0.2</v>
      </c>
      <c r="K428" s="19">
        <f>VLOOKUP($C428, Barem!$L:$O,4,0)</f>
        <v>0.3</v>
      </c>
      <c r="L428" s="19">
        <f>VLOOKUP($C428, Barem!$L:$P,5,0)</f>
        <v>0.5</v>
      </c>
      <c r="M428" s="49"/>
      <c r="N428" s="83">
        <f>IF(D428&gt;21,VLOOKUP(D428,Barem!$R$1:$S$48,2,1),0)</f>
        <v>0</v>
      </c>
      <c r="O428" s="46">
        <f t="shared" si="25"/>
        <v>0</v>
      </c>
      <c r="P428" s="52"/>
      <c r="Q428" s="18">
        <f t="shared" si="26"/>
        <v>1</v>
      </c>
      <c r="S428" s="76" t="e">
        <f t="shared" si="27"/>
        <v>#DIV/0!</v>
      </c>
    </row>
    <row r="429" spans="1:19" x14ac:dyDescent="0.2">
      <c r="A429" s="23" t="s">
        <v>2</v>
      </c>
      <c r="B429" s="36" t="str">
        <f>VLOOKUP(A429,Participanti!A:B,2,0)</f>
        <v>M</v>
      </c>
      <c r="C429" s="24">
        <v>9</v>
      </c>
      <c r="D429" s="24">
        <v>31.32</v>
      </c>
      <c r="E429" s="25">
        <v>0.11445601851851851</v>
      </c>
      <c r="F429" s="26">
        <f t="shared" si="24"/>
        <v>3.6544067215363509E-3</v>
      </c>
      <c r="G429" s="18">
        <f>IF(B429="F",VLOOKUP(D429,Barem!$B$2:$C$11,2,1),VLOOKUP(D429,Barem!$B$12:$C$21,2,1))</f>
        <v>5</v>
      </c>
      <c r="H429" s="18">
        <f>IF(G429=0,0,IF(B429="F",VLOOKUP(F429,Barem!$G$2:$H$11,2,1),VLOOKUP(F429,Barem!$G$12:$H$21,2,1)))</f>
        <v>2.5</v>
      </c>
      <c r="I429" s="24">
        <v>3.5</v>
      </c>
      <c r="J429" s="19">
        <f>VLOOKUP($C429, Barem!$L:$N,3,0)</f>
        <v>0.2</v>
      </c>
      <c r="K429" s="19">
        <f>VLOOKUP($C429, Barem!$L:$O,4,0)</f>
        <v>0.3</v>
      </c>
      <c r="L429" s="19">
        <f>VLOOKUP($C429, Barem!$L:$P,5,0)</f>
        <v>0.5</v>
      </c>
      <c r="M429" s="49"/>
      <c r="N429" s="83">
        <f>IF(D429&gt;21,VLOOKUP(D429,Barem!$R$1:$S$48,2,1),0)</f>
        <v>0.2</v>
      </c>
      <c r="O429" s="46">
        <f t="shared" si="25"/>
        <v>3.7</v>
      </c>
      <c r="P429" s="52">
        <v>43653</v>
      </c>
      <c r="Q429" s="18">
        <f t="shared" si="26"/>
        <v>1</v>
      </c>
      <c r="S429" s="76">
        <f t="shared" si="27"/>
        <v>0.11813537675606642</v>
      </c>
    </row>
    <row r="430" spans="1:19" x14ac:dyDescent="0.2">
      <c r="A430" s="23" t="s">
        <v>223</v>
      </c>
      <c r="B430" s="36" t="str">
        <f>VLOOKUP(A430,Participanti!A:B,2,0)</f>
        <v>M</v>
      </c>
      <c r="C430" s="24">
        <v>9</v>
      </c>
      <c r="D430" s="24">
        <v>27.43</v>
      </c>
      <c r="E430" s="25">
        <v>0.19444444444444445</v>
      </c>
      <c r="F430" s="26">
        <f t="shared" si="24"/>
        <v>7.0887511645805487E-3</v>
      </c>
      <c r="G430" s="18">
        <f>IF(B430="F",VLOOKUP(D430,Barem!$B$2:$C$11,2,1),VLOOKUP(D430,Barem!$B$12:$C$21,2,1))</f>
        <v>5</v>
      </c>
      <c r="H430" s="18">
        <f>IF(G430=0,0,IF(B430="F",VLOOKUP(F430,Barem!$G$2:$H$11,2,1),VLOOKUP(F430,Barem!$G$12:$H$21,2,1)))</f>
        <v>0</v>
      </c>
      <c r="I430" s="24">
        <v>4</v>
      </c>
      <c r="J430" s="19">
        <f>VLOOKUP($C430, Barem!$L:$N,3,0)</f>
        <v>0.2</v>
      </c>
      <c r="K430" s="19">
        <f>VLOOKUP($C430, Barem!$L:$O,4,0)</f>
        <v>0.3</v>
      </c>
      <c r="L430" s="19">
        <f>VLOOKUP($C430, Barem!$L:$P,5,0)</f>
        <v>0.5</v>
      </c>
      <c r="M430" s="49">
        <v>1.5</v>
      </c>
      <c r="N430" s="83">
        <f>IF(D430&gt;21,VLOOKUP(D430,Barem!$R$1:$S$48,2,1),0)</f>
        <v>0.1</v>
      </c>
      <c r="O430" s="46">
        <f t="shared" si="25"/>
        <v>4.5999999999999996</v>
      </c>
      <c r="P430" s="52"/>
      <c r="Q430" s="18">
        <f t="shared" si="26"/>
        <v>1</v>
      </c>
      <c r="S430" s="76">
        <f t="shared" si="27"/>
        <v>0.16769959897921982</v>
      </c>
    </row>
    <row r="431" spans="1:19" x14ac:dyDescent="0.2">
      <c r="A431" s="62" t="s">
        <v>233</v>
      </c>
      <c r="B431" s="63" t="str">
        <f>VLOOKUP(A431,Participanti!A:B,2,0)</f>
        <v>M</v>
      </c>
      <c r="C431" s="64">
        <v>9</v>
      </c>
      <c r="D431" s="64"/>
      <c r="E431" s="65"/>
      <c r="F431" s="66" t="e">
        <f t="shared" si="24"/>
        <v>#DIV/0!</v>
      </c>
      <c r="G431" s="67">
        <f>IF(B431="F",VLOOKUP(D431,Barem!$B$2:$C$11,2,1),VLOOKUP(D431,Barem!$B$12:$C$21,2,1))</f>
        <v>0</v>
      </c>
      <c r="H431" s="67">
        <f>IF(G431=0,0,IF(B431="F",VLOOKUP(F431,Barem!$G$2:$H$11,2,1),VLOOKUP(F431,Barem!$G$12:$H$21,2,1)))</f>
        <v>0</v>
      </c>
      <c r="I431" s="64"/>
      <c r="J431" s="68">
        <f>VLOOKUP($C431, Barem!$L:$N,3,0)</f>
        <v>0.2</v>
      </c>
      <c r="K431" s="68">
        <f>VLOOKUP($C431, Barem!$L:$O,4,0)</f>
        <v>0.3</v>
      </c>
      <c r="L431" s="68">
        <f>VLOOKUP($C431, Barem!$L:$P,5,0)</f>
        <v>0.5</v>
      </c>
      <c r="M431" s="69"/>
      <c r="N431" s="84">
        <f>IF(D431&gt;21,VLOOKUP(D431,Barem!$R$1:$S$48,2,1),0)</f>
        <v>0</v>
      </c>
      <c r="O431" s="70">
        <f t="shared" si="25"/>
        <v>0</v>
      </c>
      <c r="P431" s="71"/>
      <c r="Q431" s="67">
        <f t="shared" si="26"/>
        <v>1</v>
      </c>
      <c r="R431" s="72"/>
      <c r="S431" s="76" t="e">
        <f t="shared" si="27"/>
        <v>#DIV/0!</v>
      </c>
    </row>
    <row r="432" spans="1:19" x14ac:dyDescent="0.2">
      <c r="A432" s="23" t="s">
        <v>235</v>
      </c>
      <c r="B432" s="36" t="str">
        <f>VLOOKUP(A432,Participanti!A:B,2,0)</f>
        <v>M</v>
      </c>
      <c r="C432" s="24">
        <v>10</v>
      </c>
      <c r="D432" s="24">
        <v>21.19</v>
      </c>
      <c r="E432" s="25">
        <v>7.4988425925925931E-2</v>
      </c>
      <c r="F432" s="26">
        <f t="shared" si="24"/>
        <v>3.5388591753622431E-3</v>
      </c>
      <c r="G432" s="18">
        <f>IF(B432="F",VLOOKUP(D432,Barem!$B$2:$C$11,2,1),VLOOKUP(D432,Barem!$B$12:$C$21,2,1))</f>
        <v>5</v>
      </c>
      <c r="H432" s="18">
        <f>IF(G432=0,0,IF(B432="F",VLOOKUP(F432,Barem!$G$2:$H$11,2,1),VLOOKUP(F432,Barem!$G$12:$H$21,2,1)))</f>
        <v>2.5</v>
      </c>
      <c r="I432" s="24">
        <v>0.5</v>
      </c>
      <c r="J432" s="19">
        <f>VLOOKUP($C432, Barem!$L:$N,3,0)</f>
        <v>0.5</v>
      </c>
      <c r="K432" s="19">
        <f>VLOOKUP($C432, Barem!$L:$O,4,0)</f>
        <v>0.3</v>
      </c>
      <c r="L432" s="19">
        <f>VLOOKUP($C432, Barem!$L:$P,5,0)</f>
        <v>0.2</v>
      </c>
      <c r="M432" s="49"/>
      <c r="N432" s="83">
        <f>IF(D432&gt;21,VLOOKUP(D432,Barem!$R$1:$S$48,2,1),0)</f>
        <v>0</v>
      </c>
      <c r="O432" s="46">
        <f t="shared" si="25"/>
        <v>3.35</v>
      </c>
      <c r="P432" s="52">
        <v>43659</v>
      </c>
      <c r="Q432" s="18">
        <f t="shared" si="26"/>
        <v>1</v>
      </c>
      <c r="R432" s="3" t="s">
        <v>151</v>
      </c>
      <c r="S432" s="76">
        <f t="shared" si="27"/>
        <v>0.15809344030202926</v>
      </c>
    </row>
    <row r="433" spans="1:19" x14ac:dyDescent="0.2">
      <c r="A433" s="23" t="s">
        <v>276</v>
      </c>
      <c r="B433" s="36" t="str">
        <f>VLOOKUP(A433,Participanti!A:B,2,0)</f>
        <v>M</v>
      </c>
      <c r="C433" s="24">
        <v>10</v>
      </c>
      <c r="D433" s="24">
        <v>21.35</v>
      </c>
      <c r="E433" s="25">
        <v>7.4664351851851843E-2</v>
      </c>
      <c r="F433" s="26">
        <f t="shared" si="24"/>
        <v>3.497159337323271E-3</v>
      </c>
      <c r="G433" s="18">
        <f>IF(B433="F",VLOOKUP(D433,Barem!$B$2:$C$11,2,1),VLOOKUP(D433,Barem!$B$12:$C$21,2,1))</f>
        <v>5</v>
      </c>
      <c r="H433" s="18">
        <f>IF(G433=0,0,IF(B433="F",VLOOKUP(F433,Barem!$G$2:$H$11,2,1),VLOOKUP(F433,Barem!$G$12:$H$21,2,1)))</f>
        <v>2.5</v>
      </c>
      <c r="I433" s="24">
        <v>2</v>
      </c>
      <c r="J433" s="19">
        <f>VLOOKUP($C433, Barem!$L:$N,3,0)</f>
        <v>0.5</v>
      </c>
      <c r="K433" s="19">
        <f>VLOOKUP($C433, Barem!$L:$O,4,0)</f>
        <v>0.3</v>
      </c>
      <c r="L433" s="19">
        <f>VLOOKUP($C433, Barem!$L:$P,5,0)</f>
        <v>0.2</v>
      </c>
      <c r="M433" s="49"/>
      <c r="N433" s="83">
        <f>IF(D433&gt;21,VLOOKUP(D433,Barem!$R$1:$S$48,2,1),0)</f>
        <v>0</v>
      </c>
      <c r="O433" s="46">
        <f t="shared" si="25"/>
        <v>3.65</v>
      </c>
      <c r="P433" s="52">
        <v>43660</v>
      </c>
      <c r="Q433" s="18">
        <f t="shared" si="26"/>
        <v>1</v>
      </c>
      <c r="S433" s="76">
        <f t="shared" si="27"/>
        <v>0.17096018735362997</v>
      </c>
    </row>
    <row r="434" spans="1:19" x14ac:dyDescent="0.2">
      <c r="A434" s="23" t="s">
        <v>54</v>
      </c>
      <c r="B434" s="36" t="str">
        <f>VLOOKUP(A434,Participanti!A:B,2,0)</f>
        <v>M</v>
      </c>
      <c r="C434" s="24">
        <v>10</v>
      </c>
      <c r="D434" s="24">
        <v>10.119999999999999</v>
      </c>
      <c r="E434" s="25">
        <v>4.2245370370370371E-2</v>
      </c>
      <c r="F434" s="26">
        <f t="shared" si="24"/>
        <v>4.1744437124871907E-3</v>
      </c>
      <c r="G434" s="18">
        <f>IF(B434="F",VLOOKUP(D434,Barem!$B$2:$C$11,2,1),VLOOKUP(D434,Barem!$B$12:$C$21,2,1))</f>
        <v>2.5</v>
      </c>
      <c r="H434" s="18">
        <f>IF(G434=0,0,IF(B434="F",VLOOKUP(F434,Barem!$G$2:$H$11,2,1),VLOOKUP(F434,Barem!$G$12:$H$21,2,1)))</f>
        <v>1.5</v>
      </c>
      <c r="I434" s="24">
        <v>2.5</v>
      </c>
      <c r="J434" s="19">
        <f>VLOOKUP($C434, Barem!$L:$N,3,0)</f>
        <v>0.5</v>
      </c>
      <c r="K434" s="19">
        <f>VLOOKUP($C434, Barem!$L:$O,4,0)</f>
        <v>0.3</v>
      </c>
      <c r="L434" s="19">
        <f>VLOOKUP($C434, Barem!$L:$P,5,0)</f>
        <v>0.2</v>
      </c>
      <c r="M434" s="49"/>
      <c r="N434" s="83">
        <f>IF(D434&gt;21,VLOOKUP(D434,Barem!$R$1:$S$48,2,1),0)</f>
        <v>0</v>
      </c>
      <c r="O434" s="46">
        <f t="shared" si="25"/>
        <v>2.2000000000000002</v>
      </c>
      <c r="P434" s="52">
        <v>43658</v>
      </c>
      <c r="Q434" s="18">
        <f t="shared" si="26"/>
        <v>1</v>
      </c>
      <c r="S434" s="76">
        <f t="shared" si="27"/>
        <v>0.21739130434782611</v>
      </c>
    </row>
    <row r="435" spans="1:19" x14ac:dyDescent="0.2">
      <c r="A435" s="23" t="s">
        <v>55</v>
      </c>
      <c r="B435" s="36" t="str">
        <f>VLOOKUP(A435,Participanti!A:B,2,0)</f>
        <v>F</v>
      </c>
      <c r="C435" s="24">
        <v>10</v>
      </c>
      <c r="D435" s="24"/>
      <c r="E435" s="25"/>
      <c r="F435" s="26" t="e">
        <f t="shared" si="24"/>
        <v>#DIV/0!</v>
      </c>
      <c r="G435" s="18">
        <f>IF(B435="F",VLOOKUP(D435,Barem!$B$2:$C$11,2,1),VLOOKUP(D435,Barem!$B$12:$C$21,2,1))</f>
        <v>0</v>
      </c>
      <c r="H435" s="18">
        <f>IF(G435=0,0,IF(B435="F",VLOOKUP(F435,Barem!$G$2:$H$11,2,1),VLOOKUP(F435,Barem!$G$12:$H$21,2,1)))</f>
        <v>0</v>
      </c>
      <c r="I435" s="24"/>
      <c r="J435" s="19">
        <f>VLOOKUP($C435, Barem!$L:$N,3,0)</f>
        <v>0.5</v>
      </c>
      <c r="K435" s="19">
        <f>VLOOKUP($C435, Barem!$L:$O,4,0)</f>
        <v>0.3</v>
      </c>
      <c r="L435" s="19">
        <f>VLOOKUP($C435, Barem!$L:$P,5,0)</f>
        <v>0.2</v>
      </c>
      <c r="M435" s="49"/>
      <c r="N435" s="83">
        <f>IF(D435&gt;21,VLOOKUP(D435,Barem!$R$1:$S$48,2,1),0)</f>
        <v>0</v>
      </c>
      <c r="O435" s="46">
        <f t="shared" si="25"/>
        <v>0</v>
      </c>
      <c r="P435" s="52"/>
      <c r="Q435" s="18">
        <f t="shared" si="26"/>
        <v>1</v>
      </c>
      <c r="S435" s="76" t="e">
        <f t="shared" si="27"/>
        <v>#DIV/0!</v>
      </c>
    </row>
    <row r="436" spans="1:19" x14ac:dyDescent="0.2">
      <c r="A436" s="23" t="s">
        <v>56</v>
      </c>
      <c r="B436" s="36" t="str">
        <f>VLOOKUP(A436,Participanti!A:B,2,0)</f>
        <v>F</v>
      </c>
      <c r="C436" s="24">
        <v>10</v>
      </c>
      <c r="D436" s="24"/>
      <c r="E436" s="25"/>
      <c r="F436" s="26" t="e">
        <f t="shared" si="24"/>
        <v>#DIV/0!</v>
      </c>
      <c r="G436" s="18">
        <f>IF(B436="F",VLOOKUP(D436,Barem!$B$2:$C$11,2,1),VLOOKUP(D436,Barem!$B$12:$C$21,2,1))</f>
        <v>0</v>
      </c>
      <c r="H436" s="18">
        <f>IF(G436=0,0,IF(B436="F",VLOOKUP(F436,Barem!$G$2:$H$11,2,1),VLOOKUP(F436,Barem!$G$12:$H$21,2,1)))</f>
        <v>0</v>
      </c>
      <c r="I436" s="24"/>
      <c r="J436" s="19">
        <f>VLOOKUP($C436, Barem!$L:$N,3,0)</f>
        <v>0.5</v>
      </c>
      <c r="K436" s="19">
        <f>VLOOKUP($C436, Barem!$L:$O,4,0)</f>
        <v>0.3</v>
      </c>
      <c r="L436" s="19">
        <f>VLOOKUP($C436, Barem!$L:$P,5,0)</f>
        <v>0.2</v>
      </c>
      <c r="M436" s="49"/>
      <c r="N436" s="83">
        <f>IF(D436&gt;21,VLOOKUP(D436,Barem!$R$1:$S$48,2,1),0)</f>
        <v>0</v>
      </c>
      <c r="O436" s="46">
        <f t="shared" si="25"/>
        <v>0</v>
      </c>
      <c r="P436" s="52"/>
      <c r="Q436" s="18">
        <f t="shared" si="26"/>
        <v>1</v>
      </c>
      <c r="S436" s="76" t="e">
        <f t="shared" si="27"/>
        <v>#DIV/0!</v>
      </c>
    </row>
    <row r="437" spans="1:19" x14ac:dyDescent="0.2">
      <c r="A437" s="23" t="s">
        <v>8</v>
      </c>
      <c r="B437" s="36" t="str">
        <f>VLOOKUP(A437,Participanti!A:B,2,0)</f>
        <v>M</v>
      </c>
      <c r="C437" s="24">
        <v>10</v>
      </c>
      <c r="D437" s="24"/>
      <c r="E437" s="25"/>
      <c r="F437" s="26" t="e">
        <f t="shared" si="24"/>
        <v>#DIV/0!</v>
      </c>
      <c r="G437" s="18">
        <f>IF(B437="F",VLOOKUP(D437,Barem!$B$2:$C$11,2,1),VLOOKUP(D437,Barem!$B$12:$C$21,2,1))</f>
        <v>0</v>
      </c>
      <c r="H437" s="18">
        <f>IF(G437=0,0,IF(B437="F",VLOOKUP(F437,Barem!$G$2:$H$11,2,1),VLOOKUP(F437,Barem!$G$12:$H$21,2,1)))</f>
        <v>0</v>
      </c>
      <c r="I437" s="24"/>
      <c r="J437" s="19">
        <f>VLOOKUP($C437, Barem!$L:$N,3,0)</f>
        <v>0.5</v>
      </c>
      <c r="K437" s="19">
        <f>VLOOKUP($C437, Barem!$L:$O,4,0)</f>
        <v>0.3</v>
      </c>
      <c r="L437" s="19">
        <f>VLOOKUP($C437, Barem!$L:$P,5,0)</f>
        <v>0.2</v>
      </c>
      <c r="M437" s="49"/>
      <c r="N437" s="83">
        <f>IF(D437&gt;21,VLOOKUP(D437,Barem!$R$1:$S$48,2,1),0)</f>
        <v>0</v>
      </c>
      <c r="O437" s="46">
        <f t="shared" si="25"/>
        <v>0</v>
      </c>
      <c r="P437" s="52"/>
      <c r="Q437" s="18">
        <f t="shared" si="26"/>
        <v>1</v>
      </c>
      <c r="S437" s="76" t="e">
        <f t="shared" si="27"/>
        <v>#DIV/0!</v>
      </c>
    </row>
    <row r="438" spans="1:19" x14ac:dyDescent="0.2">
      <c r="A438" s="23" t="s">
        <v>57</v>
      </c>
      <c r="B438" s="36" t="str">
        <f>VLOOKUP(A438,Participanti!A:B,2,0)</f>
        <v>M</v>
      </c>
      <c r="C438" s="24">
        <v>10</v>
      </c>
      <c r="D438" s="24">
        <v>19.79</v>
      </c>
      <c r="E438" s="25">
        <v>6.25E-2</v>
      </c>
      <c r="F438" s="26">
        <f t="shared" si="24"/>
        <v>3.1581606872157658E-3</v>
      </c>
      <c r="G438" s="18">
        <f>IF(B438="F",VLOOKUP(D438,Barem!$B$2:$C$11,2,1),VLOOKUP(D438,Barem!$B$12:$C$21,2,1))</f>
        <v>4.5</v>
      </c>
      <c r="H438" s="18">
        <f>IF(G438=0,0,IF(B438="F",VLOOKUP(F438,Barem!$G$2:$H$11,2,1),VLOOKUP(F438,Barem!$G$12:$H$21,2,1)))</f>
        <v>3.5</v>
      </c>
      <c r="I438" s="24">
        <v>1.5</v>
      </c>
      <c r="J438" s="19">
        <f>VLOOKUP($C438, Barem!$L:$N,3,0)</f>
        <v>0.5</v>
      </c>
      <c r="K438" s="19">
        <f>VLOOKUP($C438, Barem!$L:$O,4,0)</f>
        <v>0.3</v>
      </c>
      <c r="L438" s="19">
        <f>VLOOKUP($C438, Barem!$L:$P,5,0)</f>
        <v>0.2</v>
      </c>
      <c r="M438" s="49"/>
      <c r="N438" s="83">
        <f>IF(D438&gt;21,VLOOKUP(D438,Barem!$R$1:$S$48,2,1),0)</f>
        <v>0</v>
      </c>
      <c r="O438" s="46">
        <f t="shared" si="25"/>
        <v>3.5999999999999996</v>
      </c>
      <c r="P438" s="52">
        <v>43660</v>
      </c>
      <c r="Q438" s="18">
        <f t="shared" si="26"/>
        <v>1</v>
      </c>
      <c r="S438" s="76">
        <f t="shared" si="27"/>
        <v>0.18191005558362808</v>
      </c>
    </row>
    <row r="439" spans="1:19" x14ac:dyDescent="0.2">
      <c r="A439" s="23" t="s">
        <v>59</v>
      </c>
      <c r="B439" s="36" t="str">
        <f>VLOOKUP(A439,Participanti!A:B,2,0)</f>
        <v>M</v>
      </c>
      <c r="C439" s="24">
        <v>10</v>
      </c>
      <c r="D439" s="24">
        <v>10.08</v>
      </c>
      <c r="E439" s="25">
        <v>4.0706018518518523E-2</v>
      </c>
      <c r="F439" s="26">
        <f t="shared" si="24"/>
        <v>4.0382954879482659E-3</v>
      </c>
      <c r="G439" s="18">
        <f>IF(B439="F",VLOOKUP(D439,Barem!$B$2:$C$11,2,1),VLOOKUP(D439,Barem!$B$12:$C$21,2,1))</f>
        <v>2.5</v>
      </c>
      <c r="H439" s="18">
        <f>IF(G439=0,0,IF(B439="F",VLOOKUP(F439,Barem!$G$2:$H$11,2,1),VLOOKUP(F439,Barem!$G$12:$H$21,2,1)))</f>
        <v>1.5</v>
      </c>
      <c r="I439" s="24">
        <v>3.5</v>
      </c>
      <c r="J439" s="19">
        <f>VLOOKUP($C439, Barem!$L:$N,3,0)</f>
        <v>0.5</v>
      </c>
      <c r="K439" s="19">
        <f>VLOOKUP($C439, Barem!$L:$O,4,0)</f>
        <v>0.3</v>
      </c>
      <c r="L439" s="19">
        <f>VLOOKUP($C439, Barem!$L:$P,5,0)</f>
        <v>0.2</v>
      </c>
      <c r="M439" s="49"/>
      <c r="N439" s="83">
        <f>IF(D439&gt;21,VLOOKUP(D439,Barem!$R$1:$S$48,2,1),0)</f>
        <v>0</v>
      </c>
      <c r="O439" s="46">
        <f t="shared" si="25"/>
        <v>2.4</v>
      </c>
      <c r="P439" s="52">
        <v>43656</v>
      </c>
      <c r="Q439" s="18">
        <f t="shared" si="26"/>
        <v>1</v>
      </c>
      <c r="S439" s="76">
        <f t="shared" si="27"/>
        <v>0.23809523809523808</v>
      </c>
    </row>
    <row r="440" spans="1:19" x14ac:dyDescent="0.2">
      <c r="A440" s="23" t="s">
        <v>60</v>
      </c>
      <c r="B440" s="36" t="str">
        <f>VLOOKUP(A440,Participanti!A:B,2,0)</f>
        <v>F</v>
      </c>
      <c r="C440" s="24">
        <v>10</v>
      </c>
      <c r="D440" s="24">
        <v>8</v>
      </c>
      <c r="E440" s="25">
        <v>4.2557870370370371E-2</v>
      </c>
      <c r="F440" s="26">
        <f t="shared" si="24"/>
        <v>5.3197337962962964E-3</v>
      </c>
      <c r="G440" s="18">
        <f>IF(B440="F",VLOOKUP(D440,Barem!$B$2:$C$11,2,1),VLOOKUP(D440,Barem!$B$12:$C$21,2,1))</f>
        <v>2</v>
      </c>
      <c r="H440" s="18">
        <f>IF(G440=0,0,IF(B440="F",VLOOKUP(F440,Barem!$G$2:$H$11,2,1),VLOOKUP(F440,Barem!$G$12:$H$21,2,1)))</f>
        <v>1</v>
      </c>
      <c r="I440" s="24">
        <v>2.5</v>
      </c>
      <c r="J440" s="19">
        <f>VLOOKUP($C440, Barem!$L:$N,3,0)</f>
        <v>0.5</v>
      </c>
      <c r="K440" s="19">
        <f>VLOOKUP($C440, Barem!$L:$O,4,0)</f>
        <v>0.3</v>
      </c>
      <c r="L440" s="19">
        <f>VLOOKUP($C440, Barem!$L:$P,5,0)</f>
        <v>0.2</v>
      </c>
      <c r="M440" s="49"/>
      <c r="N440" s="83">
        <f>IF(D440&gt;21,VLOOKUP(D440,Barem!$R$1:$S$48,2,1),0)</f>
        <v>0</v>
      </c>
      <c r="O440" s="46">
        <f t="shared" si="25"/>
        <v>1.8</v>
      </c>
      <c r="P440" s="52">
        <v>43660</v>
      </c>
      <c r="Q440" s="18">
        <f t="shared" si="26"/>
        <v>1</v>
      </c>
      <c r="S440" s="76">
        <f t="shared" si="27"/>
        <v>0.22500000000000001</v>
      </c>
    </row>
    <row r="441" spans="1:19" x14ac:dyDescent="0.2">
      <c r="A441" s="23" t="s">
        <v>61</v>
      </c>
      <c r="B441" s="36" t="str">
        <f>VLOOKUP(A441,Participanti!A:B,2,0)</f>
        <v>M</v>
      </c>
      <c r="C441" s="24">
        <v>10</v>
      </c>
      <c r="D441" s="24">
        <v>14</v>
      </c>
      <c r="E441" s="25">
        <v>7.3472222222222217E-2</v>
      </c>
      <c r="F441" s="26">
        <f t="shared" si="24"/>
        <v>5.2480158730158722E-3</v>
      </c>
      <c r="G441" s="18">
        <f>IF(B441="F",VLOOKUP(D441,Barem!$B$2:$C$11,2,1),VLOOKUP(D441,Barem!$B$12:$C$21,2,1))</f>
        <v>3</v>
      </c>
      <c r="H441" s="18">
        <f>IF(G441=0,0,IF(B441="F",VLOOKUP(F441,Barem!$G$2:$H$11,2,1),VLOOKUP(F441,Barem!$G$12:$H$21,2,1)))</f>
        <v>0</v>
      </c>
      <c r="I441" s="24">
        <v>3.5</v>
      </c>
      <c r="J441" s="19">
        <f>VLOOKUP($C441, Barem!$L:$N,3,0)</f>
        <v>0.5</v>
      </c>
      <c r="K441" s="19">
        <f>VLOOKUP($C441, Barem!$L:$O,4,0)</f>
        <v>0.3</v>
      </c>
      <c r="L441" s="19">
        <f>VLOOKUP($C441, Barem!$L:$P,5,0)</f>
        <v>0.2</v>
      </c>
      <c r="M441" s="49">
        <v>0.5</v>
      </c>
      <c r="N441" s="83">
        <f>IF(D441&gt;21,VLOOKUP(D441,Barem!$R$1:$S$48,2,1),0)</f>
        <v>0</v>
      </c>
      <c r="O441" s="46">
        <f t="shared" si="25"/>
        <v>2.7</v>
      </c>
      <c r="P441" s="52">
        <v>43656</v>
      </c>
      <c r="Q441" s="18">
        <f t="shared" si="26"/>
        <v>1</v>
      </c>
      <c r="S441" s="76">
        <f t="shared" si="27"/>
        <v>0.19285714285714287</v>
      </c>
    </row>
    <row r="442" spans="1:19" x14ac:dyDescent="0.2">
      <c r="A442" s="23" t="s">
        <v>62</v>
      </c>
      <c r="B442" s="36" t="str">
        <f>VLOOKUP(A442,Participanti!A:B,2,0)</f>
        <v>M</v>
      </c>
      <c r="C442" s="24">
        <v>10</v>
      </c>
      <c r="D442" s="24">
        <v>21.11</v>
      </c>
      <c r="E442" s="25">
        <v>7.4398148148148144E-2</v>
      </c>
      <c r="F442" s="74">
        <f t="shared" si="24"/>
        <v>3.5243082969279083E-3</v>
      </c>
      <c r="G442" s="18">
        <f>IF(B442="F",VLOOKUP(D442,Barem!$B$2:$C$11,2,1),VLOOKUP(D442,Barem!$B$12:$C$21,2,1))</f>
        <v>5</v>
      </c>
      <c r="H442" s="18">
        <f>IF(G442=0,0,IF(B442="F",VLOOKUP(F442,Barem!$G$2:$H$11,2,1),VLOOKUP(F442,Barem!$G$12:$H$21,2,1)))</f>
        <v>2.5</v>
      </c>
      <c r="I442" s="24">
        <v>3.5</v>
      </c>
      <c r="J442" s="19">
        <f>VLOOKUP($C442, Barem!$L:$N,3,0)</f>
        <v>0.5</v>
      </c>
      <c r="K442" s="19">
        <f>VLOOKUP($C442, Barem!$L:$O,4,0)</f>
        <v>0.3</v>
      </c>
      <c r="L442" s="19">
        <f>VLOOKUP($C442, Barem!$L:$P,5,0)</f>
        <v>0.2</v>
      </c>
      <c r="M442" s="49"/>
      <c r="N442" s="83">
        <f>IF(D442&gt;21,VLOOKUP(D442,Barem!$R$1:$S$48,2,1),0)</f>
        <v>0</v>
      </c>
      <c r="O442" s="46">
        <f t="shared" si="25"/>
        <v>3.95</v>
      </c>
      <c r="P442" s="52">
        <v>43659</v>
      </c>
      <c r="Q442" s="18">
        <f t="shared" si="26"/>
        <v>1</v>
      </c>
      <c r="S442" s="76">
        <f t="shared" si="27"/>
        <v>0.18711511132164851</v>
      </c>
    </row>
    <row r="443" spans="1:19" x14ac:dyDescent="0.2">
      <c r="A443" s="23" t="s">
        <v>63</v>
      </c>
      <c r="B443" s="36" t="str">
        <f>VLOOKUP(A443,Participanti!A:B,2,0)</f>
        <v>M</v>
      </c>
      <c r="C443" s="24">
        <v>10</v>
      </c>
      <c r="D443" s="24">
        <v>15.02</v>
      </c>
      <c r="E443" s="25">
        <v>4.7905092592592589E-2</v>
      </c>
      <c r="F443" s="26">
        <f t="shared" si="24"/>
        <v>3.1894202791339942E-3</v>
      </c>
      <c r="G443" s="18">
        <f>IF(B443="F",VLOOKUP(D443,Barem!$B$2:$C$11,2,1),VLOOKUP(D443,Barem!$B$12:$C$21,2,1))</f>
        <v>3.5</v>
      </c>
      <c r="H443" s="18">
        <f>IF(G443=0,0,IF(B443="F",VLOOKUP(F443,Barem!$G$2:$H$11,2,1),VLOOKUP(F443,Barem!$G$12:$H$21,2,1)))</f>
        <v>3.5</v>
      </c>
      <c r="I443" s="24">
        <v>3.5</v>
      </c>
      <c r="J443" s="19">
        <f>VLOOKUP($C443, Barem!$L:$N,3,0)</f>
        <v>0.5</v>
      </c>
      <c r="K443" s="19">
        <f>VLOOKUP($C443, Barem!$L:$O,4,0)</f>
        <v>0.3</v>
      </c>
      <c r="L443" s="19">
        <f>VLOOKUP($C443, Barem!$L:$P,5,0)</f>
        <v>0.2</v>
      </c>
      <c r="M443" s="49"/>
      <c r="N443" s="83">
        <f>IF(D443&gt;21,VLOOKUP(D443,Barem!$R$1:$S$48,2,1),0)</f>
        <v>0</v>
      </c>
      <c r="O443" s="46">
        <f t="shared" si="25"/>
        <v>3.5</v>
      </c>
      <c r="P443" s="52">
        <v>43660</v>
      </c>
      <c r="Q443" s="18">
        <f t="shared" si="26"/>
        <v>1</v>
      </c>
      <c r="S443" s="76">
        <f t="shared" si="27"/>
        <v>0.2330226364846871</v>
      </c>
    </row>
    <row r="444" spans="1:19" x14ac:dyDescent="0.2">
      <c r="A444" s="23" t="s">
        <v>64</v>
      </c>
      <c r="B444" s="36" t="str">
        <f>VLOOKUP(A444,Participanti!A:B,2,0)</f>
        <v>F</v>
      </c>
      <c r="C444" s="24">
        <v>10</v>
      </c>
      <c r="D444" s="24">
        <v>36</v>
      </c>
      <c r="E444" s="25">
        <v>0.17777777777777778</v>
      </c>
      <c r="F444" s="26">
        <f t="shared" si="24"/>
        <v>4.9382716049382715E-3</v>
      </c>
      <c r="G444" s="18">
        <f>IF(B444="F",VLOOKUP(D444,Barem!$B$2:$C$11,2,1),VLOOKUP(D444,Barem!$B$12:$C$21,2,1))</f>
        <v>5</v>
      </c>
      <c r="H444" s="18">
        <f>IF(G444=0,0,IF(B444="F",VLOOKUP(F444,Barem!$G$2:$H$11,2,1),VLOOKUP(F444,Barem!$G$12:$H$21,2,1)))</f>
        <v>1</v>
      </c>
      <c r="I444" s="24">
        <v>5</v>
      </c>
      <c r="J444" s="19">
        <f>VLOOKUP($C444, Barem!$L:$N,3,0)</f>
        <v>0.5</v>
      </c>
      <c r="K444" s="19">
        <f>VLOOKUP($C444, Barem!$L:$O,4,0)</f>
        <v>0.3</v>
      </c>
      <c r="L444" s="19">
        <f>VLOOKUP($C444, Barem!$L:$P,5,0)</f>
        <v>0.2</v>
      </c>
      <c r="M444" s="49"/>
      <c r="N444" s="83">
        <f>IF(D444&gt;21,VLOOKUP(D444,Barem!$R$1:$S$48,2,1),0)</f>
        <v>0.3</v>
      </c>
      <c r="O444" s="46">
        <f t="shared" si="25"/>
        <v>4.0999999999999996</v>
      </c>
      <c r="P444" s="52">
        <v>43659</v>
      </c>
      <c r="Q444" s="18">
        <f t="shared" si="26"/>
        <v>1</v>
      </c>
      <c r="S444" s="76">
        <f t="shared" si="27"/>
        <v>0.11388888888888887</v>
      </c>
    </row>
    <row r="445" spans="1:19" x14ac:dyDescent="0.2">
      <c r="A445" s="23" t="s">
        <v>65</v>
      </c>
      <c r="B445" s="36" t="str">
        <f>VLOOKUP(A445,Participanti!A:B,2,0)</f>
        <v>M</v>
      </c>
      <c r="C445" s="24">
        <v>10</v>
      </c>
      <c r="D445" s="24"/>
      <c r="E445" s="25"/>
      <c r="F445" s="26" t="e">
        <f t="shared" si="24"/>
        <v>#DIV/0!</v>
      </c>
      <c r="G445" s="18">
        <f>IF(B445="F",VLOOKUP(D445,Barem!$B$2:$C$11,2,1),VLOOKUP(D445,Barem!$B$12:$C$21,2,1))</f>
        <v>0</v>
      </c>
      <c r="H445" s="18">
        <f>IF(G445=0,0,IF(B445="F",VLOOKUP(F445,Barem!$G$2:$H$11,2,1),VLOOKUP(F445,Barem!$G$12:$H$21,2,1)))</f>
        <v>0</v>
      </c>
      <c r="I445" s="24"/>
      <c r="J445" s="19">
        <f>VLOOKUP($C445, Barem!$L:$N,3,0)</f>
        <v>0.5</v>
      </c>
      <c r="K445" s="19">
        <f>VLOOKUP($C445, Barem!$L:$O,4,0)</f>
        <v>0.3</v>
      </c>
      <c r="L445" s="19">
        <f>VLOOKUP($C445, Barem!$L:$P,5,0)</f>
        <v>0.2</v>
      </c>
      <c r="M445" s="49"/>
      <c r="N445" s="83">
        <f>IF(D445&gt;21,VLOOKUP(D445,Barem!$R$1:$S$48,2,1),0)</f>
        <v>0</v>
      </c>
      <c r="O445" s="46">
        <f t="shared" si="25"/>
        <v>0</v>
      </c>
      <c r="P445" s="52"/>
      <c r="Q445" s="18">
        <f t="shared" si="26"/>
        <v>1</v>
      </c>
      <c r="S445" s="76" t="e">
        <f t="shared" si="27"/>
        <v>#DIV/0!</v>
      </c>
    </row>
    <row r="446" spans="1:19" x14ac:dyDescent="0.2">
      <c r="A446" s="23" t="s">
        <v>66</v>
      </c>
      <c r="B446" s="36" t="str">
        <f>VLOOKUP(A446,Participanti!A:B,2,0)</f>
        <v>M</v>
      </c>
      <c r="C446" s="24">
        <v>10</v>
      </c>
      <c r="D446" s="24">
        <v>14.26</v>
      </c>
      <c r="E446" s="25">
        <v>4.6828703703703706E-2</v>
      </c>
      <c r="F446" s="26">
        <f t="shared" si="24"/>
        <v>3.2839203158277494E-3</v>
      </c>
      <c r="G446" s="18">
        <f>IF(B446="F",VLOOKUP(D446,Barem!$B$2:$C$11,2,1),VLOOKUP(D446,Barem!$B$12:$C$21,2,1))</f>
        <v>3</v>
      </c>
      <c r="H446" s="18">
        <f>IF(G446=0,0,IF(B446="F",VLOOKUP(F446,Barem!$G$2:$H$11,2,1),VLOOKUP(F446,Barem!$G$12:$H$21,2,1)))</f>
        <v>3.5</v>
      </c>
      <c r="I446" s="24">
        <v>1</v>
      </c>
      <c r="J446" s="19">
        <f>VLOOKUP($C446, Barem!$L:$N,3,0)</f>
        <v>0.5</v>
      </c>
      <c r="K446" s="19">
        <f>VLOOKUP($C446, Barem!$L:$O,4,0)</f>
        <v>0.3</v>
      </c>
      <c r="L446" s="19">
        <f>VLOOKUP($C446, Barem!$L:$P,5,0)</f>
        <v>0.2</v>
      </c>
      <c r="M446" s="49"/>
      <c r="N446" s="83">
        <f>IF(D446&gt;21,VLOOKUP(D446,Barem!$R$1:$S$48,2,1),0)</f>
        <v>0</v>
      </c>
      <c r="O446" s="46">
        <f t="shared" si="25"/>
        <v>2.75</v>
      </c>
      <c r="P446" s="52">
        <v>43656</v>
      </c>
      <c r="Q446" s="18">
        <f t="shared" si="26"/>
        <v>1</v>
      </c>
      <c r="S446" s="76">
        <f t="shared" si="27"/>
        <v>0.19284712482468444</v>
      </c>
    </row>
    <row r="447" spans="1:19" x14ac:dyDescent="0.2">
      <c r="A447" s="23" t="s">
        <v>67</v>
      </c>
      <c r="B447" s="36" t="str">
        <f>VLOOKUP(A447,Participanti!A:B,2,0)</f>
        <v>M</v>
      </c>
      <c r="C447" s="24">
        <v>10</v>
      </c>
      <c r="D447" s="24"/>
      <c r="E447" s="25"/>
      <c r="F447" s="26" t="e">
        <f t="shared" si="24"/>
        <v>#DIV/0!</v>
      </c>
      <c r="G447" s="18">
        <f>IF(B447="F",VLOOKUP(D447,Barem!$B$2:$C$11,2,1),VLOOKUP(D447,Barem!$B$12:$C$21,2,1))</f>
        <v>0</v>
      </c>
      <c r="H447" s="18">
        <f>IF(G447=0,0,IF(B447="F",VLOOKUP(F447,Barem!$G$2:$H$11,2,1),VLOOKUP(F447,Barem!$G$12:$H$21,2,1)))</f>
        <v>0</v>
      </c>
      <c r="I447" s="24"/>
      <c r="J447" s="19">
        <f>VLOOKUP($C447, Barem!$L:$N,3,0)</f>
        <v>0.5</v>
      </c>
      <c r="K447" s="19">
        <f>VLOOKUP($C447, Barem!$L:$O,4,0)</f>
        <v>0.3</v>
      </c>
      <c r="L447" s="19">
        <f>VLOOKUP($C447, Barem!$L:$P,5,0)</f>
        <v>0.2</v>
      </c>
      <c r="M447" s="49"/>
      <c r="N447" s="83">
        <f>IF(D447&gt;21,VLOOKUP(D447,Barem!$R$1:$S$48,2,1),0)</f>
        <v>0</v>
      </c>
      <c r="O447" s="46">
        <f t="shared" si="25"/>
        <v>0</v>
      </c>
      <c r="P447" s="52"/>
      <c r="Q447" s="18">
        <f t="shared" si="26"/>
        <v>1</v>
      </c>
      <c r="S447" s="76" t="e">
        <f t="shared" si="27"/>
        <v>#DIV/0!</v>
      </c>
    </row>
    <row r="448" spans="1:19" x14ac:dyDescent="0.2">
      <c r="A448" s="23" t="s">
        <v>68</v>
      </c>
      <c r="B448" s="36" t="str">
        <f>VLOOKUP(A448,Participanti!A:B,2,0)</f>
        <v>M</v>
      </c>
      <c r="C448" s="24">
        <v>10</v>
      </c>
      <c r="D448" s="24">
        <v>41.97</v>
      </c>
      <c r="E448" s="25">
        <v>0.23729166666666668</v>
      </c>
      <c r="F448" s="26">
        <f t="shared" si="24"/>
        <v>5.6538400444762138E-3</v>
      </c>
      <c r="G448" s="18">
        <f>IF(B448="F",VLOOKUP(D448,Barem!$B$2:$C$11,2,1),VLOOKUP(D448,Barem!$B$12:$C$21,2,1))</f>
        <v>5</v>
      </c>
      <c r="H448" s="18">
        <f>IF(G448=0,0,IF(B448="F",VLOOKUP(F448,Barem!$G$2:$H$11,2,1),VLOOKUP(F448,Barem!$G$12:$H$21,2,1)))</f>
        <v>0</v>
      </c>
      <c r="I448" s="24">
        <v>4.5</v>
      </c>
      <c r="J448" s="19">
        <f>VLOOKUP($C448, Barem!$L:$N,3,0)</f>
        <v>0.5</v>
      </c>
      <c r="K448" s="19">
        <f>VLOOKUP($C448, Barem!$L:$O,4,0)</f>
        <v>0.3</v>
      </c>
      <c r="L448" s="19">
        <f>VLOOKUP($C448, Barem!$L:$P,5,0)</f>
        <v>0.2</v>
      </c>
      <c r="M448" s="49">
        <v>1.5</v>
      </c>
      <c r="N448" s="83">
        <f>IF(D448&gt;21,VLOOKUP(D448,Barem!$R$1:$S$48,2,1),0)</f>
        <v>0.4</v>
      </c>
      <c r="O448" s="46">
        <f t="shared" si="25"/>
        <v>5.3000000000000007</v>
      </c>
      <c r="P448" s="52">
        <v>43659</v>
      </c>
      <c r="Q448" s="18">
        <f t="shared" si="26"/>
        <v>1</v>
      </c>
      <c r="S448" s="76">
        <f t="shared" si="27"/>
        <v>0.12628067667381465</v>
      </c>
    </row>
    <row r="449" spans="1:19" x14ac:dyDescent="0.2">
      <c r="A449" s="23" t="s">
        <v>69</v>
      </c>
      <c r="B449" s="36" t="str">
        <f>VLOOKUP(A449,Participanti!A:B,2,0)</f>
        <v>M</v>
      </c>
      <c r="C449" s="24">
        <v>10</v>
      </c>
      <c r="D449" s="24">
        <v>13.41</v>
      </c>
      <c r="E449" s="25">
        <v>6.4421296296296296E-2</v>
      </c>
      <c r="F449" s="26">
        <f t="shared" si="24"/>
        <v>4.8039743695970395E-3</v>
      </c>
      <c r="G449" s="18">
        <f>IF(B449="F",VLOOKUP(D449,Barem!$B$2:$C$11,2,1),VLOOKUP(D449,Barem!$B$12:$C$21,2,1))</f>
        <v>3</v>
      </c>
      <c r="H449" s="18">
        <f>IF(G449=0,0,IF(B449="F",VLOOKUP(F449,Barem!$G$2:$H$11,2,1),VLOOKUP(F449,Barem!$G$12:$H$21,2,1)))</f>
        <v>1</v>
      </c>
      <c r="I449" s="24">
        <v>3.5</v>
      </c>
      <c r="J449" s="19">
        <f>VLOOKUP($C449, Barem!$L:$N,3,0)</f>
        <v>0.5</v>
      </c>
      <c r="K449" s="19">
        <f>VLOOKUP($C449, Barem!$L:$O,4,0)</f>
        <v>0.3</v>
      </c>
      <c r="L449" s="19">
        <f>VLOOKUP($C449, Barem!$L:$P,5,0)</f>
        <v>0.2</v>
      </c>
      <c r="M449" s="49">
        <v>0.5</v>
      </c>
      <c r="N449" s="83">
        <f>IF(D449&gt;21,VLOOKUP(D449,Barem!$R$1:$S$48,2,1),0)</f>
        <v>0</v>
      </c>
      <c r="O449" s="46">
        <f t="shared" si="25"/>
        <v>3</v>
      </c>
      <c r="P449" s="52">
        <v>43656</v>
      </c>
      <c r="Q449" s="18">
        <f t="shared" si="26"/>
        <v>1</v>
      </c>
      <c r="S449" s="76">
        <f t="shared" si="27"/>
        <v>0.22371364653243847</v>
      </c>
    </row>
    <row r="450" spans="1:19" x14ac:dyDescent="0.2">
      <c r="A450" s="23" t="s">
        <v>70</v>
      </c>
      <c r="B450" s="36" t="str">
        <f>VLOOKUP(A450,Participanti!A:B,2,0)</f>
        <v>M</v>
      </c>
      <c r="C450" s="24">
        <v>10</v>
      </c>
      <c r="D450" s="24"/>
      <c r="E450" s="25"/>
      <c r="F450" s="26" t="e">
        <f t="shared" ref="F450:F498" si="28">E450/D450</f>
        <v>#DIV/0!</v>
      </c>
      <c r="G450" s="18">
        <f>IF(B450="F",VLOOKUP(D450,Barem!$B$2:$C$11,2,1),VLOOKUP(D450,Barem!$B$12:$C$21,2,1))</f>
        <v>0</v>
      </c>
      <c r="H450" s="18">
        <f>IF(G450=0,0,IF(B450="F",VLOOKUP(F450,Barem!$G$2:$H$11,2,1),VLOOKUP(F450,Barem!$G$12:$H$21,2,1)))</f>
        <v>0</v>
      </c>
      <c r="I450" s="24"/>
      <c r="J450" s="19">
        <f>VLOOKUP($C450, Barem!$L:$N,3,0)</f>
        <v>0.5</v>
      </c>
      <c r="K450" s="19">
        <f>VLOOKUP($C450, Barem!$L:$O,4,0)</f>
        <v>0.3</v>
      </c>
      <c r="L450" s="19">
        <f>VLOOKUP($C450, Barem!$L:$P,5,0)</f>
        <v>0.2</v>
      </c>
      <c r="M450" s="49"/>
      <c r="N450" s="83">
        <f>IF(D450&gt;21,VLOOKUP(D450,Barem!$R$1:$S$48,2,1),0)</f>
        <v>0</v>
      </c>
      <c r="O450" s="46">
        <f t="shared" ref="O450:O498" si="29">G450*J450+H450*K450+I450*L450+M450+N450</f>
        <v>0</v>
      </c>
      <c r="P450" s="52"/>
      <c r="Q450" s="18">
        <f t="shared" ref="Q450:Q498" si="30">COUNTIFS(A:A,A450,C:C,C450)</f>
        <v>1</v>
      </c>
      <c r="S450" s="76" t="e">
        <f t="shared" si="27"/>
        <v>#DIV/0!</v>
      </c>
    </row>
    <row r="451" spans="1:19" x14ac:dyDescent="0.2">
      <c r="A451" s="23" t="s">
        <v>71</v>
      </c>
      <c r="B451" s="36" t="str">
        <f>VLOOKUP(A451,Participanti!A:B,2,0)</f>
        <v>M</v>
      </c>
      <c r="C451" s="24">
        <v>10</v>
      </c>
      <c r="D451" s="24">
        <v>15.25</v>
      </c>
      <c r="E451" s="25">
        <v>6.7557870370370365E-2</v>
      </c>
      <c r="F451" s="26">
        <f t="shared" si="28"/>
        <v>4.4300242865816632E-3</v>
      </c>
      <c r="G451" s="18">
        <f>IF(B451="F",VLOOKUP(D451,Barem!$B$2:$C$11,2,1),VLOOKUP(D451,Barem!$B$12:$C$21,2,1))</f>
        <v>3.5</v>
      </c>
      <c r="H451" s="18">
        <f>IF(G451=0,0,IF(B451="F",VLOOKUP(F451,Barem!$G$2:$H$11,2,1),VLOOKUP(F451,Barem!$G$12:$H$21,2,1)))</f>
        <v>1</v>
      </c>
      <c r="I451" s="24">
        <v>2.5</v>
      </c>
      <c r="J451" s="19">
        <f>VLOOKUP($C451, Barem!$L:$N,3,0)</f>
        <v>0.5</v>
      </c>
      <c r="K451" s="19">
        <f>VLOOKUP($C451, Barem!$L:$O,4,0)</f>
        <v>0.3</v>
      </c>
      <c r="L451" s="19">
        <f>VLOOKUP($C451, Barem!$L:$P,5,0)</f>
        <v>0.2</v>
      </c>
      <c r="M451" s="49"/>
      <c r="N451" s="83">
        <f>IF(D451&gt;21,VLOOKUP(D451,Barem!$R$1:$S$48,2,1),0)</f>
        <v>0</v>
      </c>
      <c r="O451" s="46">
        <f t="shared" si="29"/>
        <v>2.5499999999999998</v>
      </c>
      <c r="P451" s="52">
        <v>43659</v>
      </c>
      <c r="Q451" s="18">
        <f t="shared" si="30"/>
        <v>1</v>
      </c>
      <c r="S451" s="76">
        <f t="shared" ref="S451:S514" si="31">O451/D451</f>
        <v>0.16721311475409834</v>
      </c>
    </row>
    <row r="452" spans="1:19" x14ac:dyDescent="0.2">
      <c r="A452" s="23" t="s">
        <v>58</v>
      </c>
      <c r="B452" s="36" t="str">
        <f>VLOOKUP(A452,Participanti!A:B,2,0)</f>
        <v>M</v>
      </c>
      <c r="C452" s="24">
        <v>10</v>
      </c>
      <c r="D452" s="24">
        <v>8.51</v>
      </c>
      <c r="E452" s="25">
        <v>3.0115740740740738E-2</v>
      </c>
      <c r="F452" s="26">
        <f t="shared" si="28"/>
        <v>3.5388649519084298E-3</v>
      </c>
      <c r="G452" s="18">
        <f>IF(B452="F",VLOOKUP(D452,Barem!$B$2:$C$11,2,1),VLOOKUP(D452,Barem!$B$12:$C$21,2,1))</f>
        <v>2</v>
      </c>
      <c r="H452" s="18">
        <f>IF(G452=0,0,IF(B452="F",VLOOKUP(F452,Barem!$G$2:$H$11,2,1),VLOOKUP(F452,Barem!$G$12:$H$21,2,1)))</f>
        <v>2.5</v>
      </c>
      <c r="I452" s="24">
        <v>1</v>
      </c>
      <c r="J452" s="19">
        <f>VLOOKUP($C452, Barem!$L:$N,3,0)</f>
        <v>0.5</v>
      </c>
      <c r="K452" s="19">
        <f>VLOOKUP($C452, Barem!$L:$O,4,0)</f>
        <v>0.3</v>
      </c>
      <c r="L452" s="19">
        <f>VLOOKUP($C452, Barem!$L:$P,5,0)</f>
        <v>0.2</v>
      </c>
      <c r="M452" s="49"/>
      <c r="N452" s="83">
        <f>IF(D452&gt;21,VLOOKUP(D452,Barem!$R$1:$S$48,2,1),0)</f>
        <v>0</v>
      </c>
      <c r="O452" s="46">
        <f t="shared" si="29"/>
        <v>1.95</v>
      </c>
      <c r="P452" s="52">
        <v>43657</v>
      </c>
      <c r="Q452" s="18">
        <f t="shared" si="30"/>
        <v>1</v>
      </c>
      <c r="S452" s="76">
        <f t="shared" si="31"/>
        <v>0.2291421856639248</v>
      </c>
    </row>
    <row r="453" spans="1:19" x14ac:dyDescent="0.2">
      <c r="A453" s="23" t="s">
        <v>72</v>
      </c>
      <c r="B453" s="36" t="str">
        <f>VLOOKUP(A453,Participanti!A:B,2,0)</f>
        <v>F</v>
      </c>
      <c r="C453" s="24">
        <v>10</v>
      </c>
      <c r="D453" s="24">
        <v>23.07</v>
      </c>
      <c r="E453" s="25">
        <v>0.16715277777777779</v>
      </c>
      <c r="F453" s="26">
        <f t="shared" si="28"/>
        <v>7.2454606752396095E-3</v>
      </c>
      <c r="G453" s="18">
        <f>IF(B453="F",VLOOKUP(D453,Barem!$B$2:$C$11,2,1),VLOOKUP(D453,Barem!$B$12:$C$21,2,1))</f>
        <v>5</v>
      </c>
      <c r="H453" s="18">
        <f>IF(G453=0,0,IF(B453="F",VLOOKUP(F453,Barem!$G$2:$H$11,2,1),VLOOKUP(F453,Barem!$G$12:$H$21,2,1)))</f>
        <v>0</v>
      </c>
      <c r="I453" s="24">
        <v>4.5</v>
      </c>
      <c r="J453" s="19">
        <f>VLOOKUP($C453, Barem!$L:$N,3,0)</f>
        <v>0.5</v>
      </c>
      <c r="K453" s="19">
        <f>VLOOKUP($C453, Barem!$L:$O,4,0)</f>
        <v>0.3</v>
      </c>
      <c r="L453" s="19">
        <f>VLOOKUP($C453, Barem!$L:$P,5,0)</f>
        <v>0.2</v>
      </c>
      <c r="M453" s="49">
        <v>1.5</v>
      </c>
      <c r="N453" s="83">
        <f>IF(D453&gt;21,VLOOKUP(D453,Barem!$R$1:$S$48,2,1),0)</f>
        <v>0</v>
      </c>
      <c r="O453" s="46">
        <f t="shared" si="29"/>
        <v>4.9000000000000004</v>
      </c>
      <c r="P453" s="52">
        <v>43659</v>
      </c>
      <c r="Q453" s="18">
        <f t="shared" si="30"/>
        <v>1</v>
      </c>
      <c r="S453" s="76">
        <f t="shared" si="31"/>
        <v>0.21239705244906806</v>
      </c>
    </row>
    <row r="454" spans="1:19" x14ac:dyDescent="0.2">
      <c r="A454" s="23" t="s">
        <v>73</v>
      </c>
      <c r="B454" s="36" t="str">
        <f>VLOOKUP(A454,Participanti!A:B,2,0)</f>
        <v>M</v>
      </c>
      <c r="C454" s="24">
        <v>10</v>
      </c>
      <c r="D454" s="24">
        <v>23.06</v>
      </c>
      <c r="E454" s="25">
        <v>9.7835648148148158E-2</v>
      </c>
      <c r="F454" s="26">
        <f t="shared" si="28"/>
        <v>4.2426560341781508E-3</v>
      </c>
      <c r="G454" s="18">
        <f>IF(B454="F",VLOOKUP(D454,Barem!$B$2:$C$11,2,1),VLOOKUP(D454,Barem!$B$12:$C$21,2,1))</f>
        <v>5</v>
      </c>
      <c r="H454" s="18">
        <f>IF(G454=0,0,IF(B454="F",VLOOKUP(F454,Barem!$G$2:$H$11,2,1),VLOOKUP(F454,Barem!$G$12:$H$21,2,1)))</f>
        <v>1</v>
      </c>
      <c r="I454" s="24">
        <v>4</v>
      </c>
      <c r="J454" s="19">
        <f>VLOOKUP($C454, Barem!$L:$N,3,0)</f>
        <v>0.5</v>
      </c>
      <c r="K454" s="19">
        <f>VLOOKUP($C454, Barem!$L:$O,4,0)</f>
        <v>0.3</v>
      </c>
      <c r="L454" s="19">
        <f>VLOOKUP($C454, Barem!$L:$P,5,0)</f>
        <v>0.2</v>
      </c>
      <c r="M454" s="49">
        <v>1</v>
      </c>
      <c r="N454" s="83">
        <f>IF(D454&gt;21,VLOOKUP(D454,Barem!$R$1:$S$48,2,1),0)</f>
        <v>0</v>
      </c>
      <c r="O454" s="46">
        <f t="shared" si="29"/>
        <v>4.5999999999999996</v>
      </c>
      <c r="P454" s="52">
        <v>43659</v>
      </c>
      <c r="Q454" s="18">
        <f t="shared" si="30"/>
        <v>1</v>
      </c>
      <c r="S454" s="76">
        <f t="shared" si="31"/>
        <v>0.19947961838681699</v>
      </c>
    </row>
    <row r="455" spans="1:19" x14ac:dyDescent="0.2">
      <c r="A455" s="23" t="s">
        <v>74</v>
      </c>
      <c r="B455" s="36" t="str">
        <f>VLOOKUP(A455,Participanti!A:B,2,0)</f>
        <v>M</v>
      </c>
      <c r="C455" s="24">
        <v>10</v>
      </c>
      <c r="D455" s="24"/>
      <c r="E455" s="25"/>
      <c r="F455" s="26" t="e">
        <f t="shared" si="28"/>
        <v>#DIV/0!</v>
      </c>
      <c r="G455" s="18">
        <f>IF(B455="F",VLOOKUP(D455,Barem!$B$2:$C$11,2,1),VLOOKUP(D455,Barem!$B$12:$C$21,2,1))</f>
        <v>0</v>
      </c>
      <c r="H455" s="18">
        <f>IF(G455=0,0,IF(B455="F",VLOOKUP(F455,Barem!$G$2:$H$11,2,1),VLOOKUP(F455,Barem!$G$12:$H$21,2,1)))</f>
        <v>0</v>
      </c>
      <c r="I455" s="24"/>
      <c r="J455" s="19">
        <f>VLOOKUP($C455, Barem!$L:$N,3,0)</f>
        <v>0.5</v>
      </c>
      <c r="K455" s="19">
        <f>VLOOKUP($C455, Barem!$L:$O,4,0)</f>
        <v>0.3</v>
      </c>
      <c r="L455" s="19">
        <f>VLOOKUP($C455, Barem!$L:$P,5,0)</f>
        <v>0.2</v>
      </c>
      <c r="M455" s="49"/>
      <c r="N455" s="83">
        <f>IF(D455&gt;21,VLOOKUP(D455,Barem!$R$1:$S$48,2,1),0)</f>
        <v>0</v>
      </c>
      <c r="O455" s="46">
        <f t="shared" si="29"/>
        <v>0</v>
      </c>
      <c r="P455" s="52"/>
      <c r="Q455" s="18">
        <f t="shared" si="30"/>
        <v>1</v>
      </c>
      <c r="S455" s="76" t="e">
        <f t="shared" si="31"/>
        <v>#DIV/0!</v>
      </c>
    </row>
    <row r="456" spans="1:19" x14ac:dyDescent="0.2">
      <c r="A456" s="23" t="s">
        <v>75</v>
      </c>
      <c r="B456" s="36" t="str">
        <f>VLOOKUP(A456,Participanti!A:B,2,0)</f>
        <v>M</v>
      </c>
      <c r="C456" s="24">
        <v>10</v>
      </c>
      <c r="D456" s="24">
        <v>21.08</v>
      </c>
      <c r="E456" s="25">
        <v>7.7118055555555551E-2</v>
      </c>
      <c r="F456" s="26">
        <f t="shared" si="28"/>
        <v>3.6583517815728444E-3</v>
      </c>
      <c r="G456" s="18">
        <f>IF(B456="F",VLOOKUP(D456,Barem!$B$2:$C$11,2,1),VLOOKUP(D456,Barem!$B$12:$C$21,2,1))</f>
        <v>5</v>
      </c>
      <c r="H456" s="18">
        <f>IF(G456=0,0,IF(B456="F",VLOOKUP(F456,Barem!$G$2:$H$11,2,1),VLOOKUP(F456,Barem!$G$12:$H$21,2,1)))</f>
        <v>2</v>
      </c>
      <c r="I456" s="24">
        <v>3</v>
      </c>
      <c r="J456" s="19">
        <f>VLOOKUP($C456, Barem!$L:$N,3,0)</f>
        <v>0.5</v>
      </c>
      <c r="K456" s="19">
        <f>VLOOKUP($C456, Barem!$L:$O,4,0)</f>
        <v>0.3</v>
      </c>
      <c r="L456" s="19">
        <f>VLOOKUP($C456, Barem!$L:$P,5,0)</f>
        <v>0.2</v>
      </c>
      <c r="M456" s="49"/>
      <c r="N456" s="83">
        <f>IF(D456&gt;21,VLOOKUP(D456,Barem!$R$1:$S$48,2,1),0)</f>
        <v>0</v>
      </c>
      <c r="O456" s="46">
        <f t="shared" si="29"/>
        <v>3.7</v>
      </c>
      <c r="P456" s="52">
        <v>43660</v>
      </c>
      <c r="Q456" s="18">
        <f t="shared" si="30"/>
        <v>1</v>
      </c>
      <c r="S456" s="76">
        <f t="shared" si="31"/>
        <v>0.17552182163187857</v>
      </c>
    </row>
    <row r="457" spans="1:19" x14ac:dyDescent="0.2">
      <c r="A457" s="23" t="s">
        <v>77</v>
      </c>
      <c r="B457" s="36" t="str">
        <f>VLOOKUP(A457,Participanti!A:B,2,0)</f>
        <v>M</v>
      </c>
      <c r="C457" s="24">
        <v>10</v>
      </c>
      <c r="D457" s="24">
        <v>13.52</v>
      </c>
      <c r="E457" s="25">
        <v>4.5312499999999999E-2</v>
      </c>
      <c r="F457" s="26">
        <f t="shared" si="28"/>
        <v>3.3515162721893493E-3</v>
      </c>
      <c r="G457" s="18">
        <f>IF(B457="F",VLOOKUP(D457,Barem!$B$2:$C$11,2,1),VLOOKUP(D457,Barem!$B$12:$C$21,2,1))</f>
        <v>3</v>
      </c>
      <c r="H457" s="18">
        <f>IF(G457=0,0,IF(B457="F",VLOOKUP(F457,Barem!$G$2:$H$11,2,1),VLOOKUP(F457,Barem!$G$12:$H$21,2,1)))</f>
        <v>3</v>
      </c>
      <c r="I457" s="24">
        <v>4</v>
      </c>
      <c r="J457" s="19">
        <f>VLOOKUP($C457, Barem!$L:$N,3,0)</f>
        <v>0.5</v>
      </c>
      <c r="K457" s="19">
        <f>VLOOKUP($C457, Barem!$L:$O,4,0)</f>
        <v>0.3</v>
      </c>
      <c r="L457" s="19">
        <f>VLOOKUP($C457, Barem!$L:$P,5,0)</f>
        <v>0.2</v>
      </c>
      <c r="M457" s="49"/>
      <c r="N457" s="83">
        <f>IF(D457&gt;21,VLOOKUP(D457,Barem!$R$1:$S$48,2,1),0)</f>
        <v>0</v>
      </c>
      <c r="O457" s="46">
        <f t="shared" si="29"/>
        <v>3.2</v>
      </c>
      <c r="P457" s="52">
        <v>43659</v>
      </c>
      <c r="Q457" s="18">
        <f t="shared" si="30"/>
        <v>1</v>
      </c>
      <c r="S457" s="76">
        <f t="shared" si="31"/>
        <v>0.23668639053254439</v>
      </c>
    </row>
    <row r="458" spans="1:19" x14ac:dyDescent="0.2">
      <c r="A458" s="23" t="s">
        <v>91</v>
      </c>
      <c r="B458" s="36" t="str">
        <f>VLOOKUP(A458,Participanti!A:B,2,0)</f>
        <v>M</v>
      </c>
      <c r="C458" s="24">
        <v>10</v>
      </c>
      <c r="D458" s="73"/>
      <c r="E458" s="25"/>
      <c r="F458" s="26" t="e">
        <f t="shared" si="28"/>
        <v>#DIV/0!</v>
      </c>
      <c r="G458" s="18">
        <f>IF(B458="F",VLOOKUP(D458,Barem!$B$2:$C$11,2,1),VLOOKUP(D458,Barem!$B$12:$C$21,2,1))</f>
        <v>0</v>
      </c>
      <c r="H458" s="18">
        <f>IF(G458=0,0,IF(B458="F",VLOOKUP(F458,Barem!$G$2:$H$11,2,1),VLOOKUP(F458,Barem!$G$12:$H$21,2,1)))</f>
        <v>0</v>
      </c>
      <c r="I458" s="24"/>
      <c r="J458" s="19">
        <f>VLOOKUP($C458, Barem!$L:$N,3,0)</f>
        <v>0.5</v>
      </c>
      <c r="K458" s="19">
        <f>VLOOKUP($C458, Barem!$L:$O,4,0)</f>
        <v>0.3</v>
      </c>
      <c r="L458" s="19">
        <f>VLOOKUP($C458, Barem!$L:$P,5,0)</f>
        <v>0.2</v>
      </c>
      <c r="M458" s="49"/>
      <c r="N458" s="83">
        <f>IF(D458&gt;21,VLOOKUP(D458,Barem!$R$1:$S$48,2,1),0)</f>
        <v>0</v>
      </c>
      <c r="O458" s="46">
        <f t="shared" si="29"/>
        <v>0</v>
      </c>
      <c r="P458" s="52"/>
      <c r="Q458" s="18">
        <f t="shared" si="30"/>
        <v>1</v>
      </c>
      <c r="S458" s="76" t="e">
        <f t="shared" si="31"/>
        <v>#DIV/0!</v>
      </c>
    </row>
    <row r="459" spans="1:19" x14ac:dyDescent="0.2">
      <c r="A459" s="23" t="s">
        <v>92</v>
      </c>
      <c r="B459" s="36" t="str">
        <f>VLOOKUP(A459,Participanti!A:B,2,0)</f>
        <v>M</v>
      </c>
      <c r="C459" s="24">
        <v>10</v>
      </c>
      <c r="D459" s="24">
        <v>11.36</v>
      </c>
      <c r="E459" s="25">
        <v>5.0694444444444452E-2</v>
      </c>
      <c r="F459" s="26">
        <f t="shared" si="28"/>
        <v>4.462539123630674E-3</v>
      </c>
      <c r="G459" s="18">
        <f>IF(B459="F",VLOOKUP(D459,Barem!$B$2:$C$11,2,1),VLOOKUP(D459,Barem!$B$12:$C$21,2,1))</f>
        <v>2.5</v>
      </c>
      <c r="H459" s="18">
        <f>IF(G459=0,0,IF(B459="F",VLOOKUP(F459,Barem!$G$2:$H$11,2,1),VLOOKUP(F459,Barem!$G$12:$H$21,2,1)))</f>
        <v>1</v>
      </c>
      <c r="I459" s="24">
        <v>3.5</v>
      </c>
      <c r="J459" s="19">
        <f>VLOOKUP($C459, Barem!$L:$N,3,0)</f>
        <v>0.5</v>
      </c>
      <c r="K459" s="19">
        <f>VLOOKUP($C459, Barem!$L:$O,4,0)</f>
        <v>0.3</v>
      </c>
      <c r="L459" s="19">
        <f>VLOOKUP($C459, Barem!$L:$P,5,0)</f>
        <v>0.2</v>
      </c>
      <c r="M459" s="49"/>
      <c r="N459" s="83">
        <f>IF(D459&gt;21,VLOOKUP(D459,Barem!$R$1:$S$48,2,1),0)</f>
        <v>0</v>
      </c>
      <c r="O459" s="46">
        <f t="shared" si="29"/>
        <v>2.25</v>
      </c>
      <c r="P459" s="52">
        <v>43659</v>
      </c>
      <c r="Q459" s="18">
        <f t="shared" si="30"/>
        <v>1</v>
      </c>
      <c r="S459" s="76">
        <f t="shared" si="31"/>
        <v>0.19806338028169015</v>
      </c>
    </row>
    <row r="460" spans="1:19" x14ac:dyDescent="0.2">
      <c r="A460" s="23" t="s">
        <v>231</v>
      </c>
      <c r="B460" s="36" t="str">
        <f>VLOOKUP(A460,Participanti!A:B,2,0)</f>
        <v>M</v>
      </c>
      <c r="C460" s="24">
        <v>10</v>
      </c>
      <c r="D460" s="24">
        <v>110.13</v>
      </c>
      <c r="E460" s="25">
        <v>1.1774189814814815</v>
      </c>
      <c r="F460" s="26">
        <f t="shared" si="28"/>
        <v>1.0691173898860271E-2</v>
      </c>
      <c r="G460" s="18">
        <f>IF(B460="F",VLOOKUP(D460,Barem!$B$2:$C$11,2,1),VLOOKUP(D460,Barem!$B$12:$C$21,2,1))</f>
        <v>5</v>
      </c>
      <c r="H460" s="18">
        <f>IF(G460=0,0,IF(B460="F",VLOOKUP(F460,Barem!$G$2:$H$11,2,1),VLOOKUP(F460,Barem!$G$12:$H$21,2,1)))</f>
        <v>0</v>
      </c>
      <c r="I460" s="24">
        <v>5</v>
      </c>
      <c r="J460" s="19">
        <f>VLOOKUP($C460, Barem!$L:$N,3,0)</f>
        <v>0.5</v>
      </c>
      <c r="K460" s="19">
        <f>VLOOKUP($C460, Barem!$L:$O,4,0)</f>
        <v>0.3</v>
      </c>
      <c r="L460" s="19">
        <f>VLOOKUP($C460, Barem!$L:$P,5,0)</f>
        <v>0.2</v>
      </c>
      <c r="M460" s="49">
        <v>1.5</v>
      </c>
      <c r="N460" s="83">
        <f>IF(D460&gt;21,VLOOKUP(D460,Barem!$R$1:$S$48,2,1),0)</f>
        <v>1.7</v>
      </c>
      <c r="O460" s="46">
        <f t="shared" si="29"/>
        <v>6.7</v>
      </c>
      <c r="P460" s="52">
        <v>43658</v>
      </c>
      <c r="Q460" s="18">
        <f t="shared" si="30"/>
        <v>1</v>
      </c>
      <c r="S460" s="76">
        <f t="shared" si="31"/>
        <v>6.0837192408971223E-2</v>
      </c>
    </row>
    <row r="461" spans="1:19" x14ac:dyDescent="0.2">
      <c r="A461" s="23" t="s">
        <v>93</v>
      </c>
      <c r="B461" s="36" t="str">
        <f>VLOOKUP(A461,Participanti!A:B,2,0)</f>
        <v>F</v>
      </c>
      <c r="C461" s="24">
        <v>10</v>
      </c>
      <c r="D461" s="24">
        <v>14</v>
      </c>
      <c r="E461" s="25">
        <v>7.5115740740740733E-2</v>
      </c>
      <c r="F461" s="26">
        <f t="shared" si="28"/>
        <v>5.3654100529100524E-3</v>
      </c>
      <c r="G461" s="18">
        <f>IF(B461="F",VLOOKUP(D461,Barem!$B$2:$C$11,2,1),VLOOKUP(D461,Barem!$B$12:$C$21,2,1))</f>
        <v>3.5</v>
      </c>
      <c r="H461" s="18">
        <f>IF(G461=0,0,IF(B461="F",VLOOKUP(F461,Barem!$G$2:$H$11,2,1),VLOOKUP(F461,Barem!$G$12:$H$21,2,1)))</f>
        <v>1</v>
      </c>
      <c r="I461" s="24">
        <v>3.5</v>
      </c>
      <c r="J461" s="19">
        <f>VLOOKUP($C461, Barem!$L:$N,3,0)</f>
        <v>0.5</v>
      </c>
      <c r="K461" s="19">
        <f>VLOOKUP($C461, Barem!$L:$O,4,0)</f>
        <v>0.3</v>
      </c>
      <c r="L461" s="19">
        <f>VLOOKUP($C461, Barem!$L:$P,5,0)</f>
        <v>0.2</v>
      </c>
      <c r="M461" s="49"/>
      <c r="N461" s="83">
        <f>IF(D461&gt;21,VLOOKUP(D461,Barem!$R$1:$S$48,2,1),0)</f>
        <v>0</v>
      </c>
      <c r="O461" s="46">
        <f t="shared" si="29"/>
        <v>2.75</v>
      </c>
      <c r="P461" s="52">
        <v>43656</v>
      </c>
      <c r="Q461" s="18">
        <f t="shared" si="30"/>
        <v>1</v>
      </c>
      <c r="S461" s="76">
        <f t="shared" si="31"/>
        <v>0.19642857142857142</v>
      </c>
    </row>
    <row r="462" spans="1:19" x14ac:dyDescent="0.2">
      <c r="A462" s="23" t="s">
        <v>97</v>
      </c>
      <c r="B462" s="36" t="str">
        <f>VLOOKUP(A462,Participanti!A:B,2,0)</f>
        <v>M</v>
      </c>
      <c r="C462" s="24">
        <v>10</v>
      </c>
      <c r="D462" s="24">
        <v>70</v>
      </c>
      <c r="E462" s="25">
        <v>0.33872685185185186</v>
      </c>
      <c r="F462" s="26">
        <f t="shared" si="28"/>
        <v>4.8389550264550264E-3</v>
      </c>
      <c r="G462" s="18">
        <f>IF(B462="F",VLOOKUP(D462,Barem!$B$2:$C$11,2,1),VLOOKUP(D462,Barem!$B$12:$C$21,2,1))</f>
        <v>5</v>
      </c>
      <c r="H462" s="18">
        <f>IF(G462=0,0,IF(B462="F",VLOOKUP(F462,Barem!$G$2:$H$11,2,1),VLOOKUP(F462,Barem!$G$12:$H$21,2,1)))</f>
        <v>1</v>
      </c>
      <c r="I462" s="24">
        <v>5</v>
      </c>
      <c r="J462" s="19">
        <f>VLOOKUP($C462, Barem!$L:$N,3,0)</f>
        <v>0.5</v>
      </c>
      <c r="K462" s="19">
        <f>VLOOKUP($C462, Barem!$L:$O,4,0)</f>
        <v>0.3</v>
      </c>
      <c r="L462" s="19">
        <f>VLOOKUP($C462, Barem!$L:$P,5,0)</f>
        <v>0.2</v>
      </c>
      <c r="M462" s="49">
        <v>1</v>
      </c>
      <c r="N462" s="83">
        <f>IF(D462&gt;21,VLOOKUP(D462,Barem!$R$1:$S$48,2,1),0)</f>
        <v>0.9</v>
      </c>
      <c r="O462" s="46">
        <f t="shared" si="29"/>
        <v>5.7</v>
      </c>
      <c r="P462" s="52">
        <v>43658</v>
      </c>
      <c r="Q462" s="18">
        <f t="shared" si="30"/>
        <v>1</v>
      </c>
      <c r="S462" s="76">
        <f t="shared" si="31"/>
        <v>8.1428571428571433E-2</v>
      </c>
    </row>
    <row r="463" spans="1:19" x14ac:dyDescent="0.2">
      <c r="A463" s="23" t="s">
        <v>53</v>
      </c>
      <c r="B463" s="36" t="str">
        <f>VLOOKUP(A463,Participanti!A:B,2,0)</f>
        <v>F</v>
      </c>
      <c r="C463" s="24">
        <v>10</v>
      </c>
      <c r="D463" s="24">
        <v>23.01</v>
      </c>
      <c r="E463" s="25">
        <v>0.1446412037037037</v>
      </c>
      <c r="F463" s="26">
        <f t="shared" si="28"/>
        <v>6.2860149371448803E-3</v>
      </c>
      <c r="G463" s="18">
        <f>IF(B463="F",VLOOKUP(D463,Barem!$B$2:$C$11,2,1),VLOOKUP(D463,Barem!$B$12:$C$21,2,1))</f>
        <v>5</v>
      </c>
      <c r="H463" s="18">
        <f>IF(G463=0,0,IF(B463="F",VLOOKUP(F463,Barem!$G$2:$H$11,2,1),VLOOKUP(F463,Barem!$G$12:$H$21,2,1)))</f>
        <v>0</v>
      </c>
      <c r="I463" s="24">
        <v>4.5</v>
      </c>
      <c r="J463" s="19">
        <f>VLOOKUP($C463, Barem!$L:$N,3,0)</f>
        <v>0.5</v>
      </c>
      <c r="K463" s="19">
        <f>VLOOKUP($C463, Barem!$L:$O,4,0)</f>
        <v>0.3</v>
      </c>
      <c r="L463" s="19">
        <f>VLOOKUP($C463, Barem!$L:$P,5,0)</f>
        <v>0.2</v>
      </c>
      <c r="M463" s="49">
        <v>1.5</v>
      </c>
      <c r="N463" s="83">
        <f>IF(D463&gt;21,VLOOKUP(D463,Barem!$R$1:$S$48,2,1),0)</f>
        <v>0</v>
      </c>
      <c r="O463" s="46">
        <f t="shared" si="29"/>
        <v>4.9000000000000004</v>
      </c>
      <c r="P463" s="52">
        <v>43659</v>
      </c>
      <c r="Q463" s="18">
        <f t="shared" si="30"/>
        <v>1</v>
      </c>
      <c r="S463" s="76">
        <f t="shared" si="31"/>
        <v>0.21295089091699262</v>
      </c>
    </row>
    <row r="464" spans="1:19" x14ac:dyDescent="0.2">
      <c r="A464" s="23" t="s">
        <v>76</v>
      </c>
      <c r="B464" s="36" t="str">
        <f>VLOOKUP(A464,Participanti!A:B,2,0)</f>
        <v>F</v>
      </c>
      <c r="C464" s="24">
        <v>10</v>
      </c>
      <c r="D464" s="24">
        <v>10.5</v>
      </c>
      <c r="E464" s="25">
        <v>4.1608796296296297E-2</v>
      </c>
      <c r="F464" s="26">
        <f t="shared" si="28"/>
        <v>3.9627425044091707E-3</v>
      </c>
      <c r="G464" s="18">
        <f>IF(B464="F",VLOOKUP(D464,Barem!$B$2:$C$11,2,1),VLOOKUP(D464,Barem!$B$12:$C$21,2,1))</f>
        <v>2.5</v>
      </c>
      <c r="H464" s="18">
        <f>IF(G464=0,0,IF(B464="F",VLOOKUP(F464,Barem!$G$2:$H$11,2,1),VLOOKUP(F464,Barem!$G$12:$H$21,2,1)))</f>
        <v>2.5</v>
      </c>
      <c r="I464" s="24">
        <v>1.5</v>
      </c>
      <c r="J464" s="19">
        <f>VLOOKUP($C464, Barem!$L:$N,3,0)</f>
        <v>0.5</v>
      </c>
      <c r="K464" s="19">
        <f>VLOOKUP($C464, Barem!$L:$O,4,0)</f>
        <v>0.3</v>
      </c>
      <c r="L464" s="19">
        <f>VLOOKUP($C464, Barem!$L:$P,5,0)</f>
        <v>0.2</v>
      </c>
      <c r="M464" s="49"/>
      <c r="N464" s="83">
        <f>IF(D464&gt;21,VLOOKUP(D464,Barem!$R$1:$S$48,2,1),0)</f>
        <v>0</v>
      </c>
      <c r="O464" s="46">
        <f t="shared" si="29"/>
        <v>2.2999999999999998</v>
      </c>
      <c r="P464" s="52">
        <v>43655</v>
      </c>
      <c r="Q464" s="18">
        <f t="shared" si="30"/>
        <v>1</v>
      </c>
      <c r="S464" s="76">
        <f t="shared" si="31"/>
        <v>0.21904761904761902</v>
      </c>
    </row>
    <row r="465" spans="1:20" x14ac:dyDescent="0.2">
      <c r="A465" s="23" t="s">
        <v>138</v>
      </c>
      <c r="B465" s="36" t="str">
        <f>VLOOKUP(A465,Participanti!A:B,2,0)</f>
        <v>M</v>
      </c>
      <c r="C465" s="24">
        <v>10</v>
      </c>
      <c r="D465" s="24">
        <v>11.43</v>
      </c>
      <c r="E465" s="25">
        <v>4.0497685185185185E-2</v>
      </c>
      <c r="F465" s="26">
        <f t="shared" si="28"/>
        <v>3.5431045656329997E-3</v>
      </c>
      <c r="G465" s="18">
        <f>IF(B465="F",VLOOKUP(D465,Barem!$B$2:$C$11,2,1),VLOOKUP(D465,Barem!$B$12:$C$21,2,1))</f>
        <v>2.5</v>
      </c>
      <c r="H465" s="18">
        <f>IF(G465=0,0,IF(B465="F",VLOOKUP(F465,Barem!$G$2:$H$11,2,1),VLOOKUP(F465,Barem!$G$12:$H$21,2,1)))</f>
        <v>2.5</v>
      </c>
      <c r="I465" s="24"/>
      <c r="J465" s="19">
        <f>VLOOKUP($C465, Barem!$L:$N,3,0)</f>
        <v>0.5</v>
      </c>
      <c r="K465" s="19">
        <f>VLOOKUP($C465, Barem!$L:$O,4,0)</f>
        <v>0.3</v>
      </c>
      <c r="L465" s="19">
        <f>VLOOKUP($C465, Barem!$L:$P,5,0)</f>
        <v>0.2</v>
      </c>
      <c r="M465" s="49"/>
      <c r="N465" s="83">
        <f>IF(D465&gt;21,VLOOKUP(D465,Barem!$R$1:$S$48,2,1),0)</f>
        <v>0</v>
      </c>
      <c r="O465" s="46">
        <f t="shared" si="29"/>
        <v>2</v>
      </c>
      <c r="P465" s="52">
        <v>43659</v>
      </c>
      <c r="Q465" s="18">
        <f t="shared" si="30"/>
        <v>1</v>
      </c>
      <c r="S465" s="76">
        <f t="shared" si="31"/>
        <v>0.17497812773403326</v>
      </c>
    </row>
    <row r="466" spans="1:20" x14ac:dyDescent="0.2">
      <c r="A466" s="23" t="s">
        <v>189</v>
      </c>
      <c r="B466" s="36" t="str">
        <f>VLOOKUP(A466,Participanti!A:B,2,0)</f>
        <v>M</v>
      </c>
      <c r="C466" s="24">
        <v>10</v>
      </c>
      <c r="D466" s="24"/>
      <c r="E466" s="25"/>
      <c r="F466" s="26" t="e">
        <f t="shared" si="28"/>
        <v>#DIV/0!</v>
      </c>
      <c r="G466" s="18">
        <f>IF(B466="F",VLOOKUP(D466,Barem!$B$2:$C$11,2,1),VLOOKUP(D466,Barem!$B$12:$C$21,2,1))</f>
        <v>0</v>
      </c>
      <c r="H466" s="18">
        <f>IF(G466=0,0,IF(B466="F",VLOOKUP(F466,Barem!$G$2:$H$11,2,1),VLOOKUP(F466,Barem!$G$12:$H$21,2,1)))</f>
        <v>0</v>
      </c>
      <c r="I466" s="24"/>
      <c r="J466" s="19">
        <f>VLOOKUP($C466, Barem!$L:$N,3,0)</f>
        <v>0.5</v>
      </c>
      <c r="K466" s="19">
        <f>VLOOKUP($C466, Barem!$L:$O,4,0)</f>
        <v>0.3</v>
      </c>
      <c r="L466" s="19">
        <f>VLOOKUP($C466, Barem!$L:$P,5,0)</f>
        <v>0.2</v>
      </c>
      <c r="M466" s="49"/>
      <c r="N466" s="83">
        <f>IF(D466&gt;21,VLOOKUP(D466,Barem!$R$1:$S$48,2,1),0)</f>
        <v>0</v>
      </c>
      <c r="O466" s="46">
        <f t="shared" si="29"/>
        <v>0</v>
      </c>
      <c r="P466" s="52"/>
      <c r="Q466" s="18">
        <f t="shared" si="30"/>
        <v>1</v>
      </c>
      <c r="S466" s="76" t="e">
        <f t="shared" si="31"/>
        <v>#DIV/0!</v>
      </c>
    </row>
    <row r="467" spans="1:20" x14ac:dyDescent="0.2">
      <c r="A467" s="23" t="s">
        <v>191</v>
      </c>
      <c r="B467" s="36" t="str">
        <f>VLOOKUP(A467,Participanti!A:B,2,0)</f>
        <v>M</v>
      </c>
      <c r="C467" s="24">
        <v>10</v>
      </c>
      <c r="D467" s="24">
        <v>21.97</v>
      </c>
      <c r="E467" s="25">
        <v>8.3043981481481483E-2</v>
      </c>
      <c r="F467" s="26">
        <f t="shared" si="28"/>
        <v>3.7798808139044827E-3</v>
      </c>
      <c r="G467" s="18">
        <f>IF(B467="F",VLOOKUP(D467,Barem!$B$2:$C$11,2,1),VLOOKUP(D467,Barem!$B$12:$C$21,2,1))</f>
        <v>5</v>
      </c>
      <c r="H467" s="18">
        <f>IF(G467=0,0,IF(B467="F",VLOOKUP(F467,Barem!$G$2:$H$11,2,1),VLOOKUP(F467,Barem!$G$12:$H$21,2,1)))</f>
        <v>2</v>
      </c>
      <c r="I467" s="24">
        <v>3.5</v>
      </c>
      <c r="J467" s="19">
        <f>VLOOKUP($C467, Barem!$L:$N,3,0)</f>
        <v>0.5</v>
      </c>
      <c r="K467" s="19">
        <f>VLOOKUP($C467, Barem!$L:$O,4,0)</f>
        <v>0.3</v>
      </c>
      <c r="L467" s="19">
        <f>VLOOKUP($C467, Barem!$L:$P,5,0)</f>
        <v>0.2</v>
      </c>
      <c r="M467" s="49"/>
      <c r="N467" s="83">
        <f>IF(D467&gt;21,VLOOKUP(D467,Barem!$R$1:$S$48,2,1),0)</f>
        <v>0</v>
      </c>
      <c r="O467" s="46">
        <f t="shared" si="29"/>
        <v>3.8000000000000003</v>
      </c>
      <c r="P467" s="52">
        <v>43660</v>
      </c>
      <c r="Q467" s="18">
        <f t="shared" si="30"/>
        <v>1</v>
      </c>
      <c r="S467" s="76">
        <f t="shared" si="31"/>
        <v>0.17296313154301321</v>
      </c>
    </row>
    <row r="468" spans="1:20" x14ac:dyDescent="0.2">
      <c r="A468" s="23" t="s">
        <v>193</v>
      </c>
      <c r="B468" s="36" t="str">
        <f>VLOOKUP(A468,Participanti!A:B,2,0)</f>
        <v>M</v>
      </c>
      <c r="C468" s="24">
        <v>10</v>
      </c>
      <c r="D468" s="24">
        <v>105.86</v>
      </c>
      <c r="E468" s="25">
        <v>1.2466782407407406</v>
      </c>
      <c r="F468" s="26">
        <f t="shared" si="28"/>
        <v>1.1776669570571894E-2</v>
      </c>
      <c r="G468" s="18">
        <f>IF(B468="F",VLOOKUP(D468,Barem!$B$2:$C$11,2,1),VLOOKUP(D468,Barem!$B$12:$C$21,2,1))</f>
        <v>5</v>
      </c>
      <c r="H468" s="18">
        <f>IF(G468=0,0,IF(B468="F",VLOOKUP(F468,Barem!$G$2:$H$11,2,1),VLOOKUP(F468,Barem!$G$12:$H$21,2,1)))</f>
        <v>0</v>
      </c>
      <c r="I468" s="24">
        <v>5</v>
      </c>
      <c r="J468" s="19">
        <f>VLOOKUP($C468, Barem!$L:$N,3,0)</f>
        <v>0.5</v>
      </c>
      <c r="K468" s="19">
        <f>VLOOKUP($C468, Barem!$L:$O,4,0)</f>
        <v>0.3</v>
      </c>
      <c r="L468" s="19">
        <f>VLOOKUP($C468, Barem!$L:$P,5,0)</f>
        <v>0.2</v>
      </c>
      <c r="M468" s="49">
        <v>1.5</v>
      </c>
      <c r="N468" s="83">
        <f>IF(D468&gt;21,VLOOKUP(D468,Barem!$R$1:$S$48,2,1),0)</f>
        <v>1.6</v>
      </c>
      <c r="O468" s="46">
        <f t="shared" si="29"/>
        <v>6.6</v>
      </c>
      <c r="P468" s="52">
        <v>43658</v>
      </c>
      <c r="Q468" s="18">
        <f t="shared" si="30"/>
        <v>1</v>
      </c>
      <c r="S468" s="76">
        <f t="shared" si="31"/>
        <v>6.2346495371245036E-2</v>
      </c>
    </row>
    <row r="469" spans="1:20" x14ac:dyDescent="0.2">
      <c r="A469" s="23" t="s">
        <v>194</v>
      </c>
      <c r="B469" s="36" t="str">
        <f>VLOOKUP(A469,Participanti!A:B,2,0)</f>
        <v>F</v>
      </c>
      <c r="C469" s="24">
        <v>10</v>
      </c>
      <c r="D469" s="24">
        <v>94.4</v>
      </c>
      <c r="E469" s="25">
        <v>1.0331597222222222</v>
      </c>
      <c r="F469" s="26">
        <f t="shared" si="28"/>
        <v>1.0944488582862523E-2</v>
      </c>
      <c r="G469" s="18">
        <f>IF(B469="F",VLOOKUP(D469,Barem!$B$2:$C$11,2,1),VLOOKUP(D469,Barem!$B$12:$C$21,2,1))</f>
        <v>5</v>
      </c>
      <c r="H469" s="18">
        <f>IF(G469=0,0,IF(B469="F",VLOOKUP(F469,Barem!$G$2:$H$11,2,1),VLOOKUP(F469,Barem!$G$12:$H$21,2,1)))</f>
        <v>0</v>
      </c>
      <c r="I469" s="24">
        <v>5</v>
      </c>
      <c r="J469" s="19">
        <f>VLOOKUP($C469, Barem!$L:$N,3,0)</f>
        <v>0.5</v>
      </c>
      <c r="K469" s="19">
        <f>VLOOKUP($C469, Barem!$L:$O,4,0)</f>
        <v>0.3</v>
      </c>
      <c r="L469" s="19">
        <f>VLOOKUP($C469, Barem!$L:$P,5,0)</f>
        <v>0.2</v>
      </c>
      <c r="M469" s="49">
        <v>1.5</v>
      </c>
      <c r="N469" s="83">
        <f>IF(D469&gt;21,VLOOKUP(D469,Barem!$R$1:$S$48,2,1),0)</f>
        <v>1.4</v>
      </c>
      <c r="O469" s="46">
        <f t="shared" si="29"/>
        <v>6.4</v>
      </c>
      <c r="P469" s="52">
        <v>43658</v>
      </c>
      <c r="Q469" s="18">
        <f t="shared" si="30"/>
        <v>1</v>
      </c>
      <c r="S469" s="76">
        <f t="shared" si="31"/>
        <v>6.7796610169491525E-2</v>
      </c>
    </row>
    <row r="470" spans="1:20" x14ac:dyDescent="0.2">
      <c r="A470" s="23" t="s">
        <v>195</v>
      </c>
      <c r="B470" s="36" t="str">
        <f>VLOOKUP(A470,Participanti!A:B,2,0)</f>
        <v>M</v>
      </c>
      <c r="C470" s="24">
        <v>10</v>
      </c>
      <c r="D470" s="24">
        <v>21.46</v>
      </c>
      <c r="E470" s="25">
        <v>6.6793981481481482E-2</v>
      </c>
      <c r="F470" s="26">
        <f t="shared" si="28"/>
        <v>3.1124874874874876E-3</v>
      </c>
      <c r="G470" s="18">
        <f>IF(B470="F",VLOOKUP(D470,Barem!$B$2:$C$11,2,1),VLOOKUP(D470,Barem!$B$12:$C$21,2,1))</f>
        <v>5</v>
      </c>
      <c r="H470" s="18">
        <f>IF(G470=0,0,IF(B470="F",VLOOKUP(F470,Barem!$G$2:$H$11,2,1),VLOOKUP(F470,Barem!$G$12:$H$21,2,1)))</f>
        <v>4</v>
      </c>
      <c r="I470" s="24">
        <v>4</v>
      </c>
      <c r="J470" s="19">
        <f>VLOOKUP($C470, Barem!$L:$N,3,0)</f>
        <v>0.5</v>
      </c>
      <c r="K470" s="19">
        <f>VLOOKUP($C470, Barem!$L:$O,4,0)</f>
        <v>0.3</v>
      </c>
      <c r="L470" s="19">
        <f>VLOOKUP($C470, Barem!$L:$P,5,0)</f>
        <v>0.2</v>
      </c>
      <c r="M470" s="49"/>
      <c r="N470" s="83">
        <f>IF(D470&gt;21,VLOOKUP(D470,Barem!$R$1:$S$48,2,1),0)</f>
        <v>0</v>
      </c>
      <c r="O470" s="46">
        <f t="shared" si="29"/>
        <v>4.5</v>
      </c>
      <c r="P470" s="52">
        <v>43660</v>
      </c>
      <c r="Q470" s="18">
        <f t="shared" si="30"/>
        <v>1</v>
      </c>
      <c r="S470" s="76">
        <f t="shared" si="31"/>
        <v>0.2096924510717614</v>
      </c>
    </row>
    <row r="471" spans="1:20" x14ac:dyDescent="0.2">
      <c r="A471" s="23" t="s">
        <v>196</v>
      </c>
      <c r="B471" s="36" t="str">
        <f>VLOOKUP(A471,Participanti!A:B,2,0)</f>
        <v>M</v>
      </c>
      <c r="C471" s="24">
        <v>10</v>
      </c>
      <c r="D471" s="24"/>
      <c r="E471" s="25"/>
      <c r="F471" s="26" t="e">
        <f t="shared" si="28"/>
        <v>#DIV/0!</v>
      </c>
      <c r="G471" s="18">
        <f>IF(B471="F",VLOOKUP(D471,Barem!$B$2:$C$11,2,1),VLOOKUP(D471,Barem!$B$12:$C$21,2,1))</f>
        <v>0</v>
      </c>
      <c r="H471" s="18">
        <f>IF(G471=0,0,IF(B471="F",VLOOKUP(F471,Barem!$G$2:$H$11,2,1),VLOOKUP(F471,Barem!$G$12:$H$21,2,1)))</f>
        <v>0</v>
      </c>
      <c r="I471" s="24"/>
      <c r="J471" s="19">
        <f>VLOOKUP($C471, Barem!$L:$N,3,0)</f>
        <v>0.5</v>
      </c>
      <c r="K471" s="19">
        <f>VLOOKUP($C471, Barem!$L:$O,4,0)</f>
        <v>0.3</v>
      </c>
      <c r="L471" s="19">
        <f>VLOOKUP($C471, Barem!$L:$P,5,0)</f>
        <v>0.2</v>
      </c>
      <c r="M471" s="49"/>
      <c r="N471" s="83">
        <f>IF(D471&gt;21,VLOOKUP(D471,Barem!$R$1:$S$48,2,1),0)</f>
        <v>0</v>
      </c>
      <c r="O471" s="46">
        <f t="shared" si="29"/>
        <v>0</v>
      </c>
      <c r="P471" s="52"/>
      <c r="Q471" s="18">
        <f t="shared" si="30"/>
        <v>1</v>
      </c>
      <c r="S471" s="76" t="e">
        <f t="shared" si="31"/>
        <v>#DIV/0!</v>
      </c>
    </row>
    <row r="472" spans="1:20" x14ac:dyDescent="0.2">
      <c r="A472" s="23" t="s">
        <v>198</v>
      </c>
      <c r="B472" s="36" t="str">
        <f>VLOOKUP(A472,Participanti!A:B,2,0)</f>
        <v>M</v>
      </c>
      <c r="C472" s="24">
        <v>10</v>
      </c>
      <c r="D472" s="24">
        <v>21.2</v>
      </c>
      <c r="E472" s="25">
        <v>7.0914351851851853E-2</v>
      </c>
      <c r="F472" s="26">
        <f t="shared" si="28"/>
        <v>3.3450165967854649E-3</v>
      </c>
      <c r="G472" s="18">
        <f>IF(B472="F",VLOOKUP(D472,Barem!$B$2:$C$11,2,1),VLOOKUP(D472,Barem!$B$12:$C$21,2,1))</f>
        <v>5</v>
      </c>
      <c r="H472" s="18">
        <f>IF(G472=0,0,IF(B472="F",VLOOKUP(F472,Barem!$G$2:$H$11,2,1),VLOOKUP(F472,Barem!$G$12:$H$21,2,1)))</f>
        <v>3</v>
      </c>
      <c r="I472" s="24">
        <v>1</v>
      </c>
      <c r="J472" s="19">
        <f>VLOOKUP($C472, Barem!$L:$N,3,0)</f>
        <v>0.5</v>
      </c>
      <c r="K472" s="19">
        <f>VLOOKUP($C472, Barem!$L:$O,4,0)</f>
        <v>0.3</v>
      </c>
      <c r="L472" s="19">
        <f>VLOOKUP($C472, Barem!$L:$P,5,0)</f>
        <v>0.2</v>
      </c>
      <c r="M472" s="49"/>
      <c r="N472" s="83">
        <f>IF(D472&gt;21,VLOOKUP(D472,Barem!$R$1:$S$48,2,1),0)</f>
        <v>0</v>
      </c>
      <c r="O472" s="46">
        <f t="shared" si="29"/>
        <v>3.6</v>
      </c>
      <c r="P472" s="52">
        <v>43654</v>
      </c>
      <c r="Q472" s="18">
        <f t="shared" si="30"/>
        <v>1</v>
      </c>
      <c r="S472" s="76">
        <f t="shared" si="31"/>
        <v>0.169811320754717</v>
      </c>
    </row>
    <row r="473" spans="1:20" x14ac:dyDescent="0.2">
      <c r="A473" s="23" t="s">
        <v>200</v>
      </c>
      <c r="B473" s="36" t="str">
        <f>VLOOKUP(A473,Participanti!A:B,2,0)</f>
        <v>M</v>
      </c>
      <c r="C473" s="24">
        <v>10</v>
      </c>
      <c r="D473" s="24">
        <v>5.3</v>
      </c>
      <c r="E473" s="25">
        <v>1.9282407407407408E-2</v>
      </c>
      <c r="F473" s="26">
        <f t="shared" si="28"/>
        <v>3.6381900768693225E-3</v>
      </c>
      <c r="G473" s="18">
        <f>IF(B473="F",VLOOKUP(D473,Barem!$B$2:$C$11,2,1),VLOOKUP(D473,Barem!$B$12:$C$21,2,1))</f>
        <v>1.5</v>
      </c>
      <c r="H473" s="18">
        <f>IF(G473=0,0,IF(B473="F",VLOOKUP(F473,Barem!$G$2:$H$11,2,1),VLOOKUP(F473,Barem!$G$12:$H$21,2,1)))</f>
        <v>2.5</v>
      </c>
      <c r="I473" s="24">
        <v>0.5</v>
      </c>
      <c r="J473" s="19">
        <f>VLOOKUP($C473, Barem!$L:$N,3,0)</f>
        <v>0.5</v>
      </c>
      <c r="K473" s="19">
        <f>VLOOKUP($C473, Barem!$L:$O,4,0)</f>
        <v>0.3</v>
      </c>
      <c r="L473" s="19">
        <f>VLOOKUP($C473, Barem!$L:$P,5,0)</f>
        <v>0.2</v>
      </c>
      <c r="M473" s="49"/>
      <c r="N473" s="83">
        <f>IF(D473&gt;21,VLOOKUP(D473,Barem!$R$1:$S$48,2,1),0)</f>
        <v>0</v>
      </c>
      <c r="O473" s="46">
        <f t="shared" si="29"/>
        <v>1.6</v>
      </c>
      <c r="P473" s="52">
        <v>43660</v>
      </c>
      <c r="Q473" s="18">
        <f t="shared" si="30"/>
        <v>1</v>
      </c>
      <c r="S473" s="76">
        <f t="shared" si="31"/>
        <v>0.30188679245283023</v>
      </c>
    </row>
    <row r="474" spans="1:20" x14ac:dyDescent="0.2">
      <c r="A474" s="23" t="s">
        <v>203</v>
      </c>
      <c r="B474" s="36" t="str">
        <f>VLOOKUP(A474,Participanti!A:B,2,0)</f>
        <v>M</v>
      </c>
      <c r="C474" s="24">
        <v>10</v>
      </c>
      <c r="D474" s="24">
        <v>12.36</v>
      </c>
      <c r="E474" s="25">
        <v>5.4872685185185184E-2</v>
      </c>
      <c r="F474" s="26">
        <f t="shared" si="28"/>
        <v>4.4395376363418433E-3</v>
      </c>
      <c r="G474" s="18">
        <f>IF(B474="F",VLOOKUP(D474,Barem!$B$2:$C$11,2,1),VLOOKUP(D474,Barem!$B$12:$C$21,2,1))</f>
        <v>3</v>
      </c>
      <c r="H474" s="18">
        <f>IF(G474=0,0,IF(B474="F",VLOOKUP(F474,Barem!$G$2:$H$11,2,1),VLOOKUP(F474,Barem!$G$12:$H$21,2,1)))</f>
        <v>1</v>
      </c>
      <c r="I474" s="24">
        <v>2</v>
      </c>
      <c r="J474" s="19">
        <f>VLOOKUP($C474, Barem!$L:$N,3,0)</f>
        <v>0.5</v>
      </c>
      <c r="K474" s="19">
        <f>VLOOKUP($C474, Barem!$L:$O,4,0)</f>
        <v>0.3</v>
      </c>
      <c r="L474" s="19">
        <f>VLOOKUP($C474, Barem!$L:$P,5,0)</f>
        <v>0.2</v>
      </c>
      <c r="M474" s="49"/>
      <c r="N474" s="83">
        <f>IF(D474&gt;21,VLOOKUP(D474,Barem!$R$1:$S$48,2,1),0)</f>
        <v>0</v>
      </c>
      <c r="O474" s="46">
        <f t="shared" si="29"/>
        <v>2.2000000000000002</v>
      </c>
      <c r="P474" s="52">
        <v>43657</v>
      </c>
      <c r="Q474" s="18">
        <f t="shared" si="30"/>
        <v>1</v>
      </c>
      <c r="S474" s="76">
        <f t="shared" si="31"/>
        <v>0.17799352750809064</v>
      </c>
    </row>
    <row r="475" spans="1:20" x14ac:dyDescent="0.2">
      <c r="A475" s="23" t="s">
        <v>205</v>
      </c>
      <c r="B475" s="36" t="str">
        <f>VLOOKUP(A475,Participanti!A:B,2,0)</f>
        <v>F</v>
      </c>
      <c r="C475" s="24">
        <v>10</v>
      </c>
      <c r="D475" s="24"/>
      <c r="E475" s="25"/>
      <c r="F475" s="26" t="e">
        <f t="shared" si="28"/>
        <v>#DIV/0!</v>
      </c>
      <c r="G475" s="18">
        <f>IF(B475="F",VLOOKUP(D475,Barem!$B$2:$C$11,2,1),VLOOKUP(D475,Barem!$B$12:$C$21,2,1))</f>
        <v>0</v>
      </c>
      <c r="H475" s="18">
        <f>IF(G475=0,0,IF(B475="F",VLOOKUP(F475,Barem!$G$2:$H$11,2,1),VLOOKUP(F475,Barem!$G$12:$H$21,2,1)))</f>
        <v>0</v>
      </c>
      <c r="I475" s="24"/>
      <c r="J475" s="19">
        <f>VLOOKUP($C475, Barem!$L:$N,3,0)</f>
        <v>0.5</v>
      </c>
      <c r="K475" s="19">
        <f>VLOOKUP($C475, Barem!$L:$O,4,0)</f>
        <v>0.3</v>
      </c>
      <c r="L475" s="19">
        <f>VLOOKUP($C475, Barem!$L:$P,5,0)</f>
        <v>0.2</v>
      </c>
      <c r="M475" s="49"/>
      <c r="N475" s="83">
        <f>IF(D475&gt;21,VLOOKUP(D475,Barem!$R$1:$S$48,2,1),0)</f>
        <v>0</v>
      </c>
      <c r="O475" s="46">
        <f t="shared" si="29"/>
        <v>0</v>
      </c>
      <c r="P475" s="52"/>
      <c r="Q475" s="18">
        <f t="shared" si="30"/>
        <v>1</v>
      </c>
      <c r="S475" s="76" t="e">
        <f t="shared" si="31"/>
        <v>#DIV/0!</v>
      </c>
    </row>
    <row r="476" spans="1:20" x14ac:dyDescent="0.2">
      <c r="A476" s="23" t="s">
        <v>207</v>
      </c>
      <c r="B476" s="36" t="str">
        <f>VLOOKUP(A476,Participanti!A:B,2,0)</f>
        <v>F</v>
      </c>
      <c r="C476" s="24">
        <v>10</v>
      </c>
      <c r="D476" s="24">
        <v>42.25</v>
      </c>
      <c r="E476" s="25">
        <v>0.31054398148148149</v>
      </c>
      <c r="F476" s="26">
        <f t="shared" si="28"/>
        <v>7.3501534078457154E-3</v>
      </c>
      <c r="G476" s="18">
        <f>IF(B476="F",VLOOKUP(D476,Barem!$B$2:$C$11,2,1),VLOOKUP(D476,Barem!$B$12:$C$21,2,1))</f>
        <v>5</v>
      </c>
      <c r="H476" s="18">
        <f>IF(G476=0,0,IF(B476="F",VLOOKUP(F476,Barem!$G$2:$H$11,2,1),VLOOKUP(F476,Barem!$G$12:$H$21,2,1)))</f>
        <v>0</v>
      </c>
      <c r="I476" s="24">
        <v>5</v>
      </c>
      <c r="J476" s="19">
        <f>VLOOKUP($C476, Barem!$L:$N,3,0)</f>
        <v>0.5</v>
      </c>
      <c r="K476" s="19">
        <f>VLOOKUP($C476, Barem!$L:$O,4,0)</f>
        <v>0.3</v>
      </c>
      <c r="L476" s="19">
        <f>VLOOKUP($C476, Barem!$L:$P,5,0)</f>
        <v>0.2</v>
      </c>
      <c r="M476" s="49">
        <v>1.5</v>
      </c>
      <c r="N476" s="83">
        <f>IF(D476&gt;21,VLOOKUP(D476,Barem!$R$1:$S$48,2,1),0)</f>
        <v>0.4</v>
      </c>
      <c r="O476" s="46">
        <f t="shared" si="29"/>
        <v>5.4</v>
      </c>
      <c r="P476" s="52">
        <v>43659</v>
      </c>
      <c r="Q476" s="18">
        <f t="shared" si="30"/>
        <v>1</v>
      </c>
      <c r="S476" s="76">
        <f t="shared" si="31"/>
        <v>0.12781065088757398</v>
      </c>
    </row>
    <row r="477" spans="1:20" x14ac:dyDescent="0.2">
      <c r="A477" s="23" t="s">
        <v>2</v>
      </c>
      <c r="B477" s="36" t="str">
        <f>VLOOKUP(A477,Participanti!A:B,2,0)</f>
        <v>M</v>
      </c>
      <c r="C477" s="24">
        <v>10</v>
      </c>
      <c r="D477" s="24">
        <v>28.02</v>
      </c>
      <c r="E477" s="25">
        <v>0.11150462962962963</v>
      </c>
      <c r="F477" s="26">
        <f t="shared" si="28"/>
        <v>3.9794657255399586E-3</v>
      </c>
      <c r="G477" s="18">
        <f>IF(B477="F",VLOOKUP(D477,Barem!$B$2:$C$11,2,1),VLOOKUP(D477,Barem!$B$12:$C$21,2,1))</f>
        <v>5</v>
      </c>
      <c r="H477" s="18">
        <f>IF(G477=0,0,IF(B477="F",VLOOKUP(F477,Barem!$G$2:$H$11,2,1),VLOOKUP(F477,Barem!$G$12:$H$21,2,1)))</f>
        <v>1.5</v>
      </c>
      <c r="I477" s="24">
        <v>1</v>
      </c>
      <c r="J477" s="19">
        <f>VLOOKUP($C477, Barem!$L:$N,3,0)</f>
        <v>0.5</v>
      </c>
      <c r="K477" s="19">
        <f>VLOOKUP($C477, Barem!$L:$O,4,0)</f>
        <v>0.3</v>
      </c>
      <c r="L477" s="19">
        <f>VLOOKUP($C477, Barem!$L:$P,5,0)</f>
        <v>0.2</v>
      </c>
      <c r="M477" s="49"/>
      <c r="N477" s="83">
        <f>IF(D477&gt;21,VLOOKUP(D477,Barem!$R$1:$S$48,2,1),0)</f>
        <v>0.1</v>
      </c>
      <c r="O477" s="46">
        <f t="shared" si="29"/>
        <v>3.2500000000000004</v>
      </c>
      <c r="P477" s="52">
        <v>43659</v>
      </c>
      <c r="Q477" s="18">
        <f t="shared" si="30"/>
        <v>1</v>
      </c>
      <c r="S477" s="76">
        <f t="shared" si="31"/>
        <v>0.11598857958601001</v>
      </c>
    </row>
    <row r="478" spans="1:20" x14ac:dyDescent="0.2">
      <c r="A478" s="23" t="s">
        <v>223</v>
      </c>
      <c r="B478" s="36" t="str">
        <f>VLOOKUP(A478,Participanti!A:B,2,0)</f>
        <v>M</v>
      </c>
      <c r="C478" s="24">
        <v>10</v>
      </c>
      <c r="D478" s="24">
        <v>12.65</v>
      </c>
      <c r="E478" s="25">
        <v>5.0810185185185187E-2</v>
      </c>
      <c r="F478" s="26">
        <f t="shared" si="28"/>
        <v>4.0166154296589077E-3</v>
      </c>
      <c r="G478" s="18">
        <f>IF(B478="F",VLOOKUP(D478,Barem!$B$2:$C$11,2,1),VLOOKUP(D478,Barem!$B$12:$C$21,2,1))</f>
        <v>3</v>
      </c>
      <c r="H478" s="18">
        <f>IF(G478=0,0,IF(B478="F",VLOOKUP(F478,Barem!$G$2:$H$11,2,1),VLOOKUP(F478,Barem!$G$12:$H$21,2,1)))</f>
        <v>1.5</v>
      </c>
      <c r="I478" s="24">
        <v>2.5</v>
      </c>
      <c r="J478" s="19">
        <f>VLOOKUP($C478, Barem!$L:$N,3,0)</f>
        <v>0.5</v>
      </c>
      <c r="K478" s="19">
        <f>VLOOKUP($C478, Barem!$L:$O,4,0)</f>
        <v>0.3</v>
      </c>
      <c r="L478" s="19">
        <f>VLOOKUP($C478, Barem!$L:$P,5,0)</f>
        <v>0.2</v>
      </c>
      <c r="M478" s="49">
        <v>0.5</v>
      </c>
      <c r="N478" s="83">
        <f>IF(D478&gt;21,VLOOKUP(D478,Barem!$R$1:$S$48,2,1),0)</f>
        <v>0</v>
      </c>
      <c r="O478" s="46">
        <f t="shared" si="29"/>
        <v>2.95</v>
      </c>
      <c r="P478" s="52">
        <v>43656</v>
      </c>
      <c r="Q478" s="18">
        <f t="shared" si="30"/>
        <v>1</v>
      </c>
      <c r="S478" s="76">
        <f t="shared" si="31"/>
        <v>0.233201581027668</v>
      </c>
    </row>
    <row r="479" spans="1:20" x14ac:dyDescent="0.2">
      <c r="A479" s="23" t="s">
        <v>233</v>
      </c>
      <c r="B479" s="36" t="str">
        <f>VLOOKUP(A479,Participanti!A:B,2,0)</f>
        <v>M</v>
      </c>
      <c r="C479" s="24">
        <v>10</v>
      </c>
      <c r="D479" s="24"/>
      <c r="E479" s="25"/>
      <c r="F479" s="26" t="e">
        <f t="shared" si="28"/>
        <v>#DIV/0!</v>
      </c>
      <c r="G479" s="18">
        <f>IF(B479="F",VLOOKUP(D479,Barem!$B$2:$C$11,2,1),VLOOKUP(D479,Barem!$B$12:$C$21,2,1))</f>
        <v>0</v>
      </c>
      <c r="H479" s="18">
        <f>IF(G479=0,0,IF(B479="F",VLOOKUP(F479,Barem!$G$2:$H$11,2,1),VLOOKUP(F479,Barem!$G$12:$H$21,2,1)))</f>
        <v>0</v>
      </c>
      <c r="I479" s="24"/>
      <c r="J479" s="19">
        <f>VLOOKUP($C479, Barem!$L:$N,3,0)</f>
        <v>0.5</v>
      </c>
      <c r="K479" s="19">
        <f>VLOOKUP($C479, Barem!$L:$O,4,0)</f>
        <v>0.3</v>
      </c>
      <c r="L479" s="19">
        <f>VLOOKUP($C479, Barem!$L:$P,5,0)</f>
        <v>0.2</v>
      </c>
      <c r="M479" s="49"/>
      <c r="N479" s="83">
        <f>IF(D479&gt;21,VLOOKUP(D479,Barem!$R$1:$S$48,2,1),0)</f>
        <v>0</v>
      </c>
      <c r="O479" s="46">
        <f t="shared" si="29"/>
        <v>0</v>
      </c>
      <c r="P479" s="52"/>
      <c r="Q479" s="18">
        <f t="shared" si="30"/>
        <v>1</v>
      </c>
      <c r="S479" s="76" t="e">
        <f t="shared" si="31"/>
        <v>#DIV/0!</v>
      </c>
    </row>
    <row r="480" spans="1:20" x14ac:dyDescent="0.2">
      <c r="A480" s="62" t="s">
        <v>273</v>
      </c>
      <c r="B480" s="63" t="str">
        <f>VLOOKUP(A480,Participanti!A:B,2,0)</f>
        <v>M</v>
      </c>
      <c r="C480" s="64">
        <v>10</v>
      </c>
      <c r="D480" s="64">
        <v>11.01</v>
      </c>
      <c r="E480" s="65">
        <v>4.1319444444444443E-2</v>
      </c>
      <c r="F480" s="66">
        <f t="shared" si="28"/>
        <v>3.7529014027651631E-3</v>
      </c>
      <c r="G480" s="67">
        <f>IF(B480="F",VLOOKUP(D480,Barem!$B$2:$C$11,2,1),VLOOKUP(D480,Barem!$B$12:$C$21,2,1))</f>
        <v>2.5</v>
      </c>
      <c r="H480" s="67">
        <f>IF(G480=0,0,IF(B480="F",VLOOKUP(F480,Barem!$G$2:$H$11,2,1),VLOOKUP(F480,Barem!$G$12:$H$21,2,1)))</f>
        <v>2</v>
      </c>
      <c r="I480" s="64">
        <v>3</v>
      </c>
      <c r="J480" s="68">
        <f>VLOOKUP($C480, Barem!$L:$N,3,0)</f>
        <v>0.5</v>
      </c>
      <c r="K480" s="68">
        <f>VLOOKUP($C480, Barem!$L:$O,4,0)</f>
        <v>0.3</v>
      </c>
      <c r="L480" s="68">
        <f>VLOOKUP($C480, Barem!$L:$P,5,0)</f>
        <v>0.2</v>
      </c>
      <c r="M480" s="69"/>
      <c r="N480" s="84">
        <f>IF(D480&gt;21,VLOOKUP(D480,Barem!$R$1:$S$48,2,1),0)</f>
        <v>0</v>
      </c>
      <c r="O480" s="70">
        <f t="shared" si="29"/>
        <v>2.4500000000000002</v>
      </c>
      <c r="P480" s="71">
        <v>43657</v>
      </c>
      <c r="Q480" s="67">
        <f t="shared" si="30"/>
        <v>1</v>
      </c>
      <c r="R480" s="72"/>
      <c r="S480" s="77">
        <f t="shared" si="31"/>
        <v>0.22252497729336967</v>
      </c>
      <c r="T480" s="72"/>
    </row>
    <row r="481" spans="1:20" x14ac:dyDescent="0.2">
      <c r="A481" s="23" t="s">
        <v>235</v>
      </c>
      <c r="B481" s="36" t="str">
        <f>VLOOKUP(A481,Participanti!A:B,2,0)</f>
        <v>M</v>
      </c>
      <c r="C481" s="24">
        <v>11</v>
      </c>
      <c r="D481" s="24">
        <v>21.07</v>
      </c>
      <c r="E481" s="25">
        <v>7.9039351851851861E-2</v>
      </c>
      <c r="F481" s="26">
        <f t="shared" si="28"/>
        <v>3.7512744115734153E-3</v>
      </c>
      <c r="G481" s="18">
        <f>IF(B481="F",VLOOKUP(D481,Barem!$B$2:$C$11,2,1),VLOOKUP(D481,Barem!$B$12:$C$21,2,1))</f>
        <v>5</v>
      </c>
      <c r="H481" s="18">
        <f>IF(G481=0,0,IF(B481="F",VLOOKUP(F481,Barem!$G$2:$H$11,2,1),VLOOKUP(F481,Barem!$G$12:$H$21,2,1)))</f>
        <v>2</v>
      </c>
      <c r="I481" s="24">
        <v>0.5</v>
      </c>
      <c r="J481" s="19">
        <f>VLOOKUP($C481, Barem!$L:$N,3,0)</f>
        <v>0.3</v>
      </c>
      <c r="K481" s="19">
        <f>VLOOKUP($C481, Barem!$L:$O,4,0)</f>
        <v>0.5</v>
      </c>
      <c r="L481" s="19">
        <f>VLOOKUP($C481, Barem!$L:$P,5,0)</f>
        <v>0.2</v>
      </c>
      <c r="M481" s="49"/>
      <c r="N481" s="83">
        <f>IF(D481&gt;21,VLOOKUP(D481,Barem!$R$1:$S$48,2,1),0)</f>
        <v>0</v>
      </c>
      <c r="O481" s="46">
        <f t="shared" si="29"/>
        <v>2.6</v>
      </c>
      <c r="P481" s="52">
        <v>43667</v>
      </c>
      <c r="Q481" s="18">
        <f t="shared" si="30"/>
        <v>1</v>
      </c>
      <c r="R481" s="79" t="s">
        <v>152</v>
      </c>
      <c r="S481" s="76">
        <f t="shared" si="31"/>
        <v>0.12339819648789749</v>
      </c>
      <c r="T481" s="3" t="s">
        <v>279</v>
      </c>
    </row>
    <row r="482" spans="1:20" x14ac:dyDescent="0.2">
      <c r="A482" s="23" t="s">
        <v>276</v>
      </c>
      <c r="B482" s="36" t="str">
        <f>VLOOKUP(A482,Participanti!A:B,2,0)</f>
        <v>M</v>
      </c>
      <c r="C482" s="24">
        <v>11</v>
      </c>
      <c r="D482" s="24">
        <v>0</v>
      </c>
      <c r="E482" s="25">
        <v>0</v>
      </c>
      <c r="F482" s="26" t="e">
        <f t="shared" si="28"/>
        <v>#DIV/0!</v>
      </c>
      <c r="G482" s="18">
        <f>IF(B482="F",VLOOKUP(D482,Barem!$B$2:$C$11,2,1),VLOOKUP(D482,Barem!$B$12:$C$21,2,1))</f>
        <v>0</v>
      </c>
      <c r="H482" s="18">
        <f>IF(G482=0,0,IF(B482="F",VLOOKUP(F482,Barem!$G$2:$H$11,2,1),VLOOKUP(F482,Barem!$G$12:$H$21,2,1)))</f>
        <v>0</v>
      </c>
      <c r="I482" s="24">
        <v>0</v>
      </c>
      <c r="J482" s="19">
        <f>VLOOKUP($C482, Barem!$L:$N,3,0)</f>
        <v>0.3</v>
      </c>
      <c r="K482" s="19">
        <f>VLOOKUP($C482, Barem!$L:$O,4,0)</f>
        <v>0.5</v>
      </c>
      <c r="L482" s="19">
        <f>VLOOKUP($C482, Barem!$L:$P,5,0)</f>
        <v>0.2</v>
      </c>
      <c r="M482" s="78">
        <v>1.5</v>
      </c>
      <c r="N482" s="83">
        <f>IF(D482&gt;21,VLOOKUP(D482,Barem!$R$1:$S$48,2,1),0)</f>
        <v>0</v>
      </c>
      <c r="O482" s="46">
        <f t="shared" si="29"/>
        <v>1.5</v>
      </c>
      <c r="P482" s="52"/>
      <c r="Q482" s="18">
        <f t="shared" si="30"/>
        <v>1</v>
      </c>
      <c r="S482" s="76" t="e">
        <f t="shared" si="31"/>
        <v>#DIV/0!</v>
      </c>
    </row>
    <row r="483" spans="1:20" x14ac:dyDescent="0.2">
      <c r="A483" s="23" t="s">
        <v>54</v>
      </c>
      <c r="B483" s="36" t="str">
        <f>VLOOKUP(A483,Participanti!A:B,2,0)</f>
        <v>M</v>
      </c>
      <c r="C483" s="24">
        <v>11</v>
      </c>
      <c r="D483" s="24">
        <v>15.09</v>
      </c>
      <c r="E483" s="25">
        <v>5.8946759259259261E-2</v>
      </c>
      <c r="F483" s="26">
        <f t="shared" si="28"/>
        <v>3.9063458753650932E-3</v>
      </c>
      <c r="G483" s="18">
        <f>IF(B483="F",VLOOKUP(D483,Barem!$B$2:$C$11,2,1),VLOOKUP(D483,Barem!$B$12:$C$21,2,1))</f>
        <v>3.5</v>
      </c>
      <c r="H483" s="18">
        <f>IF(G483=0,0,IF(B483="F",VLOOKUP(F483,Barem!$G$2:$H$11,2,1),VLOOKUP(F483,Barem!$G$12:$H$21,2,1)))</f>
        <v>1.5</v>
      </c>
      <c r="I483" s="24">
        <v>2</v>
      </c>
      <c r="J483" s="19">
        <f>VLOOKUP($C483, Barem!$L:$N,3,0)</f>
        <v>0.3</v>
      </c>
      <c r="K483" s="19">
        <f>VLOOKUP($C483, Barem!$L:$O,4,0)</f>
        <v>0.5</v>
      </c>
      <c r="L483" s="19">
        <f>VLOOKUP($C483, Barem!$L:$P,5,0)</f>
        <v>0.2</v>
      </c>
      <c r="M483" s="49"/>
      <c r="N483" s="83">
        <f>IF(D483&gt;21,VLOOKUP(D483,Barem!$R$1:$S$48,2,1),0)</f>
        <v>0</v>
      </c>
      <c r="O483" s="46">
        <f t="shared" si="29"/>
        <v>2.2000000000000002</v>
      </c>
      <c r="P483" s="52">
        <v>43664</v>
      </c>
      <c r="Q483" s="18">
        <f t="shared" si="30"/>
        <v>1</v>
      </c>
      <c r="S483" s="76">
        <f t="shared" si="31"/>
        <v>0.14579191517561299</v>
      </c>
    </row>
    <row r="484" spans="1:20" x14ac:dyDescent="0.2">
      <c r="A484" s="23" t="s">
        <v>55</v>
      </c>
      <c r="B484" s="36" t="str">
        <f>VLOOKUP(A484,Participanti!A:B,2,0)</f>
        <v>F</v>
      </c>
      <c r="C484" s="24">
        <v>11</v>
      </c>
      <c r="D484" s="24">
        <v>6</v>
      </c>
      <c r="E484" s="25">
        <v>2.2222222222222223E-2</v>
      </c>
      <c r="F484" s="26">
        <f t="shared" si="28"/>
        <v>3.7037037037037038E-3</v>
      </c>
      <c r="G484" s="18">
        <f>IF(B484="F",VLOOKUP(D484,Barem!$B$2:$C$11,2,1),VLOOKUP(D484,Barem!$B$12:$C$21,2,1))</f>
        <v>1.5</v>
      </c>
      <c r="H484" s="18">
        <f>IF(G484=0,0,IF(B484="F",VLOOKUP(F484,Barem!$G$2:$H$11,2,1),VLOOKUP(F484,Barem!$G$12:$H$21,2,1)))</f>
        <v>3</v>
      </c>
      <c r="I484" s="24">
        <v>3</v>
      </c>
      <c r="J484" s="19">
        <f>VLOOKUP($C484, Barem!$L:$N,3,0)</f>
        <v>0.3</v>
      </c>
      <c r="K484" s="19">
        <f>VLOOKUP($C484, Barem!$L:$O,4,0)</f>
        <v>0.5</v>
      </c>
      <c r="L484" s="19">
        <f>VLOOKUP($C484, Barem!$L:$P,5,0)</f>
        <v>0.2</v>
      </c>
      <c r="M484" s="49"/>
      <c r="N484" s="83">
        <f>IF(D484&gt;21,VLOOKUP(D484,Barem!$R$1:$S$48,2,1),0)</f>
        <v>0</v>
      </c>
      <c r="O484" s="46">
        <f t="shared" si="29"/>
        <v>2.5499999999999998</v>
      </c>
      <c r="P484" s="52">
        <v>43665</v>
      </c>
      <c r="Q484" s="18">
        <f t="shared" si="30"/>
        <v>1</v>
      </c>
      <c r="S484" s="76">
        <f t="shared" si="31"/>
        <v>0.42499999999999999</v>
      </c>
    </row>
    <row r="485" spans="1:20" x14ac:dyDescent="0.2">
      <c r="A485" s="23" t="s">
        <v>56</v>
      </c>
      <c r="B485" s="36" t="str">
        <f>VLOOKUP(A485,Participanti!A:B,2,0)</f>
        <v>F</v>
      </c>
      <c r="C485" s="24">
        <v>11</v>
      </c>
      <c r="D485" s="24"/>
      <c r="E485" s="25"/>
      <c r="F485" s="26" t="e">
        <f t="shared" si="28"/>
        <v>#DIV/0!</v>
      </c>
      <c r="G485" s="18">
        <f>IF(B485="F",VLOOKUP(D485,Barem!$B$2:$C$11,2,1),VLOOKUP(D485,Barem!$B$12:$C$21,2,1))</f>
        <v>0</v>
      </c>
      <c r="H485" s="18">
        <f>IF(G485=0,0,IF(B485="F",VLOOKUP(F485,Barem!$G$2:$H$11,2,1),VLOOKUP(F485,Barem!$G$12:$H$21,2,1)))</f>
        <v>0</v>
      </c>
      <c r="I485" s="24"/>
      <c r="J485" s="19">
        <f>VLOOKUP($C485, Barem!$L:$N,3,0)</f>
        <v>0.3</v>
      </c>
      <c r="K485" s="19">
        <f>VLOOKUP($C485, Barem!$L:$O,4,0)</f>
        <v>0.5</v>
      </c>
      <c r="L485" s="19">
        <f>VLOOKUP($C485, Barem!$L:$P,5,0)</f>
        <v>0.2</v>
      </c>
      <c r="M485" s="49"/>
      <c r="N485" s="83">
        <f>IF(D485&gt;21,VLOOKUP(D485,Barem!$R$1:$S$48,2,1),0)</f>
        <v>0</v>
      </c>
      <c r="O485" s="46">
        <f t="shared" si="29"/>
        <v>0</v>
      </c>
      <c r="P485" s="52"/>
      <c r="Q485" s="18">
        <f t="shared" si="30"/>
        <v>1</v>
      </c>
      <c r="S485" s="76" t="e">
        <f t="shared" si="31"/>
        <v>#DIV/0!</v>
      </c>
    </row>
    <row r="486" spans="1:20" x14ac:dyDescent="0.2">
      <c r="A486" s="23" t="s">
        <v>8</v>
      </c>
      <c r="B486" s="36" t="str">
        <f>VLOOKUP(A486,Participanti!A:B,2,0)</f>
        <v>M</v>
      </c>
      <c r="C486" s="24">
        <v>11</v>
      </c>
      <c r="D486" s="24"/>
      <c r="E486" s="25"/>
      <c r="F486" s="26" t="e">
        <f t="shared" si="28"/>
        <v>#DIV/0!</v>
      </c>
      <c r="G486" s="18">
        <f>IF(B486="F",VLOOKUP(D486,Barem!$B$2:$C$11,2,1),VLOOKUP(D486,Barem!$B$12:$C$21,2,1))</f>
        <v>0</v>
      </c>
      <c r="H486" s="18">
        <f>IF(G486=0,0,IF(B486="F",VLOOKUP(F486,Barem!$G$2:$H$11,2,1),VLOOKUP(F486,Barem!$G$12:$H$21,2,1)))</f>
        <v>0</v>
      </c>
      <c r="I486" s="24"/>
      <c r="J486" s="19">
        <f>VLOOKUP($C486, Barem!$L:$N,3,0)</f>
        <v>0.3</v>
      </c>
      <c r="K486" s="19">
        <f>VLOOKUP($C486, Barem!$L:$O,4,0)</f>
        <v>0.5</v>
      </c>
      <c r="L486" s="19">
        <f>VLOOKUP($C486, Barem!$L:$P,5,0)</f>
        <v>0.2</v>
      </c>
      <c r="M486" s="49"/>
      <c r="N486" s="83">
        <f>IF(D486&gt;21,VLOOKUP(D486,Barem!$R$1:$S$48,2,1),0)</f>
        <v>0</v>
      </c>
      <c r="O486" s="46">
        <f t="shared" si="29"/>
        <v>0</v>
      </c>
      <c r="P486" s="52"/>
      <c r="Q486" s="18">
        <f t="shared" si="30"/>
        <v>1</v>
      </c>
      <c r="S486" s="76" t="e">
        <f t="shared" si="31"/>
        <v>#DIV/0!</v>
      </c>
    </row>
    <row r="487" spans="1:20" x14ac:dyDescent="0.2">
      <c r="A487" s="23" t="s">
        <v>57</v>
      </c>
      <c r="B487" s="36" t="str">
        <f>VLOOKUP(A487,Participanti!A:B,2,0)</f>
        <v>M</v>
      </c>
      <c r="C487" s="24">
        <v>11</v>
      </c>
      <c r="D487" s="24">
        <v>20</v>
      </c>
      <c r="E487" s="25">
        <v>6.4537037037037046E-2</v>
      </c>
      <c r="F487" s="26">
        <f t="shared" si="28"/>
        <v>3.2268518518518523E-3</v>
      </c>
      <c r="G487" s="18">
        <f>IF(B487="F",VLOOKUP(D487,Barem!$B$2:$C$11,2,1),VLOOKUP(D487,Barem!$B$12:$C$21,2,1))</f>
        <v>4.5</v>
      </c>
      <c r="H487" s="18">
        <f>IF(G487=0,0,IF(B487="F",VLOOKUP(F487,Barem!$G$2:$H$11,2,1),VLOOKUP(F487,Barem!$G$12:$H$21,2,1)))</f>
        <v>3.5</v>
      </c>
      <c r="I487" s="24">
        <v>2.5</v>
      </c>
      <c r="J487" s="19">
        <f>VLOOKUP($C487, Barem!$L:$N,3,0)</f>
        <v>0.3</v>
      </c>
      <c r="K487" s="19">
        <f>VLOOKUP($C487, Barem!$L:$O,4,0)</f>
        <v>0.5</v>
      </c>
      <c r="L487" s="19">
        <f>VLOOKUP($C487, Barem!$L:$P,5,0)</f>
        <v>0.2</v>
      </c>
      <c r="M487" s="49"/>
      <c r="N487" s="83">
        <f>IF(D487&gt;21,VLOOKUP(D487,Barem!$R$1:$S$48,2,1),0)</f>
        <v>0</v>
      </c>
      <c r="O487" s="46">
        <f t="shared" si="29"/>
        <v>3.5999999999999996</v>
      </c>
      <c r="P487" s="52">
        <v>43667</v>
      </c>
      <c r="Q487" s="18">
        <f t="shared" si="30"/>
        <v>1</v>
      </c>
      <c r="S487" s="76">
        <f t="shared" si="31"/>
        <v>0.18</v>
      </c>
    </row>
    <row r="488" spans="1:20" x14ac:dyDescent="0.2">
      <c r="A488" s="23" t="s">
        <v>59</v>
      </c>
      <c r="B488" s="36" t="str">
        <f>VLOOKUP(A488,Participanti!A:B,2,0)</f>
        <v>M</v>
      </c>
      <c r="C488" s="24">
        <v>11</v>
      </c>
      <c r="D488" s="24">
        <v>10.029999999999999</v>
      </c>
      <c r="E488" s="25">
        <v>3.3553240740740745E-2</v>
      </c>
      <c r="F488" s="26">
        <f t="shared" si="28"/>
        <v>3.3452882094457373E-3</v>
      </c>
      <c r="G488" s="18">
        <f>IF(B488="F",VLOOKUP(D488,Barem!$B$2:$C$11,2,1),VLOOKUP(D488,Barem!$B$12:$C$21,2,1))</f>
        <v>2.5</v>
      </c>
      <c r="H488" s="18">
        <f>IF(G488=0,0,IF(B488="F",VLOOKUP(F488,Barem!$G$2:$H$11,2,1),VLOOKUP(F488,Barem!$G$12:$H$21,2,1)))</f>
        <v>3</v>
      </c>
      <c r="I488" s="24">
        <v>3.5</v>
      </c>
      <c r="J488" s="19">
        <f>VLOOKUP($C488, Barem!$L:$N,3,0)</f>
        <v>0.3</v>
      </c>
      <c r="K488" s="19">
        <f>VLOOKUP($C488, Barem!$L:$O,4,0)</f>
        <v>0.5</v>
      </c>
      <c r="L488" s="19">
        <f>VLOOKUP($C488, Barem!$L:$P,5,0)</f>
        <v>0.2</v>
      </c>
      <c r="M488" s="49"/>
      <c r="N488" s="83">
        <f>IF(D488&gt;21,VLOOKUP(D488,Barem!$R$1:$S$48,2,1),0)</f>
        <v>0</v>
      </c>
      <c r="O488" s="46">
        <f t="shared" si="29"/>
        <v>2.95</v>
      </c>
      <c r="P488" s="52">
        <v>43663</v>
      </c>
      <c r="Q488" s="18">
        <f t="shared" si="30"/>
        <v>1</v>
      </c>
      <c r="S488" s="76">
        <f t="shared" si="31"/>
        <v>0.29411764705882354</v>
      </c>
    </row>
    <row r="489" spans="1:20" x14ac:dyDescent="0.2">
      <c r="A489" s="23" t="s">
        <v>60</v>
      </c>
      <c r="B489" s="36" t="str">
        <f>VLOOKUP(A489,Participanti!A:B,2,0)</f>
        <v>F</v>
      </c>
      <c r="C489" s="24">
        <v>11</v>
      </c>
      <c r="D489" s="24">
        <v>0</v>
      </c>
      <c r="E489" s="25">
        <v>0</v>
      </c>
      <c r="F489" s="26" t="e">
        <f t="shared" si="28"/>
        <v>#DIV/0!</v>
      </c>
      <c r="G489" s="18">
        <f>IF(B489="F",VLOOKUP(D489,Barem!$B$2:$C$11,2,1),VLOOKUP(D489,Barem!$B$12:$C$21,2,1))</f>
        <v>0</v>
      </c>
      <c r="H489" s="18">
        <f>IF(G489=0,0,IF(B489="F",VLOOKUP(F489,Barem!$G$2:$H$11,2,1),VLOOKUP(F489,Barem!$G$12:$H$21,2,1)))</f>
        <v>0</v>
      </c>
      <c r="I489" s="24">
        <v>0</v>
      </c>
      <c r="J489" s="19">
        <f>VLOOKUP($C489, Barem!$L:$N,3,0)</f>
        <v>0.3</v>
      </c>
      <c r="K489" s="19">
        <f>VLOOKUP($C489, Barem!$L:$O,4,0)</f>
        <v>0.5</v>
      </c>
      <c r="L489" s="19">
        <f>VLOOKUP($C489, Barem!$L:$P,5,0)</f>
        <v>0.2</v>
      </c>
      <c r="M489" s="78">
        <v>1.5</v>
      </c>
      <c r="N489" s="83">
        <f>IF(D489&gt;21,VLOOKUP(D489,Barem!$R$1:$S$48,2,1),0)</f>
        <v>0</v>
      </c>
      <c r="O489" s="46">
        <f t="shared" si="29"/>
        <v>1.5</v>
      </c>
      <c r="P489" s="52"/>
      <c r="Q489" s="18">
        <f t="shared" si="30"/>
        <v>1</v>
      </c>
      <c r="S489" s="76" t="e">
        <f t="shared" si="31"/>
        <v>#DIV/0!</v>
      </c>
    </row>
    <row r="490" spans="1:20" x14ac:dyDescent="0.2">
      <c r="A490" s="23" t="s">
        <v>61</v>
      </c>
      <c r="B490" s="36" t="str">
        <f>VLOOKUP(A490,Participanti!A:B,2,0)</f>
        <v>M</v>
      </c>
      <c r="C490" s="24">
        <v>11</v>
      </c>
      <c r="D490" s="24">
        <v>21.37</v>
      </c>
      <c r="E490" s="25">
        <v>7.3657407407407408E-2</v>
      </c>
      <c r="F490" s="26">
        <f t="shared" si="28"/>
        <v>3.4467668417130278E-3</v>
      </c>
      <c r="G490" s="18">
        <f>IF(B490="F",VLOOKUP(D490,Barem!$B$2:$C$11,2,1),VLOOKUP(D490,Barem!$B$12:$C$21,2,1))</f>
        <v>5</v>
      </c>
      <c r="H490" s="18">
        <f>IF(G490=0,0,IF(B490="F",VLOOKUP(F490,Barem!$G$2:$H$11,2,1),VLOOKUP(F490,Barem!$G$12:$H$21,2,1)))</f>
        <v>3</v>
      </c>
      <c r="I490" s="24">
        <v>3.5</v>
      </c>
      <c r="J490" s="19">
        <f>VLOOKUP($C490, Barem!$L:$N,3,0)</f>
        <v>0.3</v>
      </c>
      <c r="K490" s="19">
        <f>VLOOKUP($C490, Barem!$L:$O,4,0)</f>
        <v>0.5</v>
      </c>
      <c r="L490" s="19">
        <f>VLOOKUP($C490, Barem!$L:$P,5,0)</f>
        <v>0.2</v>
      </c>
      <c r="M490" s="49"/>
      <c r="N490" s="83">
        <f>IF(D490&gt;21,VLOOKUP(D490,Barem!$R$1:$S$48,2,1),0)</f>
        <v>0</v>
      </c>
      <c r="O490" s="46">
        <f t="shared" si="29"/>
        <v>3.7</v>
      </c>
      <c r="P490" s="52">
        <v>43667</v>
      </c>
      <c r="Q490" s="18">
        <f t="shared" si="30"/>
        <v>1</v>
      </c>
      <c r="S490" s="76">
        <f t="shared" si="31"/>
        <v>0.1731399157697707</v>
      </c>
    </row>
    <row r="491" spans="1:20" x14ac:dyDescent="0.2">
      <c r="A491" s="23" t="s">
        <v>62</v>
      </c>
      <c r="B491" s="36" t="str">
        <f>VLOOKUP(A491,Participanti!A:B,2,0)</f>
        <v>M</v>
      </c>
      <c r="C491" s="24">
        <v>11</v>
      </c>
      <c r="D491" s="24">
        <v>10.36</v>
      </c>
      <c r="E491" s="25">
        <v>3.8101851851851852E-2</v>
      </c>
      <c r="F491" s="74">
        <f t="shared" si="28"/>
        <v>3.6777849277849278E-3</v>
      </c>
      <c r="G491" s="18">
        <f>IF(B491="F",VLOOKUP(D491,Barem!$B$2:$C$11,2,1),VLOOKUP(D491,Barem!$B$12:$C$21,2,1))</f>
        <v>2.5</v>
      </c>
      <c r="H491" s="18">
        <f>IF(G491=0,0,IF(B491="F",VLOOKUP(F491,Barem!$G$2:$H$11,2,1),VLOOKUP(F491,Barem!$G$12:$H$21,2,1)))</f>
        <v>2</v>
      </c>
      <c r="I491" s="24">
        <v>3</v>
      </c>
      <c r="J491" s="19">
        <f>VLOOKUP($C491, Barem!$L:$N,3,0)</f>
        <v>0.3</v>
      </c>
      <c r="K491" s="19">
        <f>VLOOKUP($C491, Barem!$L:$O,4,0)</f>
        <v>0.5</v>
      </c>
      <c r="L491" s="19">
        <f>VLOOKUP($C491, Barem!$L:$P,5,0)</f>
        <v>0.2</v>
      </c>
      <c r="M491" s="49"/>
      <c r="N491" s="83">
        <f>IF(D491&gt;21,VLOOKUP(D491,Barem!$R$1:$S$48,2,1),0)</f>
        <v>0</v>
      </c>
      <c r="O491" s="46">
        <f t="shared" si="29"/>
        <v>2.35</v>
      </c>
      <c r="P491" s="52">
        <v>43667</v>
      </c>
      <c r="Q491" s="18">
        <f t="shared" si="30"/>
        <v>1</v>
      </c>
      <c r="S491" s="76">
        <f t="shared" si="31"/>
        <v>0.22683397683397685</v>
      </c>
    </row>
    <row r="492" spans="1:20" x14ac:dyDescent="0.2">
      <c r="A492" s="23" t="s">
        <v>63</v>
      </c>
      <c r="B492" s="36" t="str">
        <f>VLOOKUP(A492,Participanti!A:B,2,0)</f>
        <v>M</v>
      </c>
      <c r="C492" s="24">
        <v>11</v>
      </c>
      <c r="D492" s="24">
        <v>24.9</v>
      </c>
      <c r="E492" s="25">
        <v>0.18204861111111112</v>
      </c>
      <c r="F492" s="26">
        <f t="shared" si="28"/>
        <v>7.3111892012494434E-3</v>
      </c>
      <c r="G492" s="18">
        <f>IF(B492="F",VLOOKUP(D492,Barem!$B$2:$C$11,2,1),VLOOKUP(D492,Barem!$B$12:$C$21,2,1))</f>
        <v>5</v>
      </c>
      <c r="H492" s="18">
        <f>IF(G492=0,0,IF(B492="F",VLOOKUP(F492,Barem!$G$2:$H$11,2,1),VLOOKUP(F492,Barem!$G$12:$H$21,2,1)))</f>
        <v>0</v>
      </c>
      <c r="I492" s="24">
        <v>4.5</v>
      </c>
      <c r="J492" s="19">
        <f>VLOOKUP($C492, Barem!$L:$N,3,0)</f>
        <v>0.3</v>
      </c>
      <c r="K492" s="19">
        <f>VLOOKUP($C492, Barem!$L:$O,4,0)</f>
        <v>0.5</v>
      </c>
      <c r="L492" s="19">
        <f>VLOOKUP($C492, Barem!$L:$P,5,0)</f>
        <v>0.2</v>
      </c>
      <c r="M492" s="49">
        <v>1.5</v>
      </c>
      <c r="N492" s="83">
        <f>IF(D492&gt;21,VLOOKUP(D492,Barem!$R$1:$S$48,2,1),0)</f>
        <v>0</v>
      </c>
      <c r="O492" s="46">
        <f t="shared" si="29"/>
        <v>3.9</v>
      </c>
      <c r="P492" s="52">
        <v>43666</v>
      </c>
      <c r="Q492" s="18">
        <f t="shared" si="30"/>
        <v>1</v>
      </c>
      <c r="S492" s="76">
        <f t="shared" si="31"/>
        <v>0.15662650602409639</v>
      </c>
    </row>
    <row r="493" spans="1:20" x14ac:dyDescent="0.2">
      <c r="A493" s="23" t="s">
        <v>64</v>
      </c>
      <c r="B493" s="36" t="str">
        <f>VLOOKUP(A493,Participanti!A:B,2,0)</f>
        <v>F</v>
      </c>
      <c r="C493" s="24">
        <v>11</v>
      </c>
      <c r="D493" s="24">
        <v>15.8</v>
      </c>
      <c r="E493" s="25">
        <v>0.16666666666666666</v>
      </c>
      <c r="F493" s="26">
        <f t="shared" si="28"/>
        <v>1.0548523206751054E-2</v>
      </c>
      <c r="G493" s="18">
        <f>IF(B493="F",VLOOKUP(D493,Barem!$B$2:$C$11,2,1),VLOOKUP(D493,Barem!$B$12:$C$21,2,1))</f>
        <v>3.5</v>
      </c>
      <c r="H493" s="18">
        <f>IF(G493=0,0,IF(B493="F",VLOOKUP(F493,Barem!$G$2:$H$11,2,1),VLOOKUP(F493,Barem!$G$12:$H$21,2,1)))</f>
        <v>0</v>
      </c>
      <c r="I493" s="24">
        <v>4.5</v>
      </c>
      <c r="J493" s="19">
        <f>VLOOKUP($C493, Barem!$L:$N,3,0)</f>
        <v>0.3</v>
      </c>
      <c r="K493" s="19">
        <f>VLOOKUP($C493, Barem!$L:$O,4,0)</f>
        <v>0.5</v>
      </c>
      <c r="L493" s="19">
        <f>VLOOKUP($C493, Barem!$L:$P,5,0)</f>
        <v>0.2</v>
      </c>
      <c r="M493" s="49">
        <v>1</v>
      </c>
      <c r="N493" s="83">
        <f>IF(D493&gt;21,VLOOKUP(D493,Barem!$R$1:$S$48,2,1),0)</f>
        <v>0</v>
      </c>
      <c r="O493" s="46">
        <f t="shared" si="29"/>
        <v>2.95</v>
      </c>
      <c r="P493" s="52">
        <v>43666</v>
      </c>
      <c r="Q493" s="18">
        <f t="shared" si="30"/>
        <v>1</v>
      </c>
      <c r="S493" s="76">
        <f t="shared" si="31"/>
        <v>0.18670886075949367</v>
      </c>
    </row>
    <row r="494" spans="1:20" x14ac:dyDescent="0.2">
      <c r="A494" s="23" t="s">
        <v>65</v>
      </c>
      <c r="B494" s="36" t="str">
        <f>VLOOKUP(A494,Participanti!A:B,2,0)</f>
        <v>M</v>
      </c>
      <c r="C494" s="24">
        <v>11</v>
      </c>
      <c r="D494" s="24"/>
      <c r="E494" s="25"/>
      <c r="F494" s="26" t="e">
        <f t="shared" si="28"/>
        <v>#DIV/0!</v>
      </c>
      <c r="G494" s="18">
        <f>IF(B494="F",VLOOKUP(D494,Barem!$B$2:$C$11,2,1),VLOOKUP(D494,Barem!$B$12:$C$21,2,1))</f>
        <v>0</v>
      </c>
      <c r="H494" s="18">
        <f>IF(G494=0,0,IF(B494="F",VLOOKUP(F494,Barem!$G$2:$H$11,2,1),VLOOKUP(F494,Barem!$G$12:$H$21,2,1)))</f>
        <v>0</v>
      </c>
      <c r="I494" s="24"/>
      <c r="J494" s="19">
        <f>VLOOKUP($C494, Barem!$L:$N,3,0)</f>
        <v>0.3</v>
      </c>
      <c r="K494" s="19">
        <f>VLOOKUP($C494, Barem!$L:$O,4,0)</f>
        <v>0.5</v>
      </c>
      <c r="L494" s="19">
        <f>VLOOKUP($C494, Barem!$L:$P,5,0)</f>
        <v>0.2</v>
      </c>
      <c r="M494" s="49"/>
      <c r="N494" s="83">
        <f>IF(D494&gt;21,VLOOKUP(D494,Barem!$R$1:$S$48,2,1),0)</f>
        <v>0</v>
      </c>
      <c r="O494" s="46">
        <f t="shared" si="29"/>
        <v>0</v>
      </c>
      <c r="P494" s="52"/>
      <c r="Q494" s="18">
        <f t="shared" si="30"/>
        <v>1</v>
      </c>
      <c r="S494" s="76" t="e">
        <f t="shared" si="31"/>
        <v>#DIV/0!</v>
      </c>
    </row>
    <row r="495" spans="1:20" x14ac:dyDescent="0.2">
      <c r="A495" s="23" t="s">
        <v>66</v>
      </c>
      <c r="B495" s="36" t="str">
        <f>VLOOKUP(A495,Participanti!A:B,2,0)</f>
        <v>M</v>
      </c>
      <c r="C495" s="24">
        <v>11</v>
      </c>
      <c r="D495" s="24">
        <v>21.6</v>
      </c>
      <c r="E495" s="25">
        <v>7.048611111111111E-2</v>
      </c>
      <c r="F495" s="26">
        <f t="shared" si="28"/>
        <v>3.2632458847736624E-3</v>
      </c>
      <c r="G495" s="18">
        <f>IF(B495="F",VLOOKUP(D495,Barem!$B$2:$C$11,2,1),VLOOKUP(D495,Barem!$B$12:$C$21,2,1))</f>
        <v>5</v>
      </c>
      <c r="H495" s="18">
        <f>IF(G495=0,0,IF(B495="F",VLOOKUP(F495,Barem!$G$2:$H$11,2,1),VLOOKUP(F495,Barem!$G$12:$H$21,2,1)))</f>
        <v>3.5</v>
      </c>
      <c r="I495" s="24">
        <v>2.5</v>
      </c>
      <c r="J495" s="19">
        <f>VLOOKUP($C495, Barem!$L:$N,3,0)</f>
        <v>0.3</v>
      </c>
      <c r="K495" s="19">
        <f>VLOOKUP($C495, Barem!$L:$O,4,0)</f>
        <v>0.5</v>
      </c>
      <c r="L495" s="19">
        <f>VLOOKUP($C495, Barem!$L:$P,5,0)</f>
        <v>0.2</v>
      </c>
      <c r="M495" s="49"/>
      <c r="N495" s="83">
        <f>IF(D495&gt;21,VLOOKUP(D495,Barem!$R$1:$S$48,2,1),0)</f>
        <v>0</v>
      </c>
      <c r="O495" s="46">
        <f t="shared" si="29"/>
        <v>3.75</v>
      </c>
      <c r="P495" s="52">
        <v>43665</v>
      </c>
      <c r="Q495" s="18">
        <f t="shared" si="30"/>
        <v>1</v>
      </c>
      <c r="S495" s="76">
        <f t="shared" si="31"/>
        <v>0.1736111111111111</v>
      </c>
    </row>
    <row r="496" spans="1:20" x14ac:dyDescent="0.2">
      <c r="A496" s="23" t="s">
        <v>67</v>
      </c>
      <c r="B496" s="36" t="str">
        <f>VLOOKUP(A496,Participanti!A:B,2,0)</f>
        <v>M</v>
      </c>
      <c r="C496" s="24">
        <v>11</v>
      </c>
      <c r="D496" s="24"/>
      <c r="E496" s="25"/>
      <c r="F496" s="26" t="e">
        <f t="shared" si="28"/>
        <v>#DIV/0!</v>
      </c>
      <c r="G496" s="18">
        <f>IF(B496="F",VLOOKUP(D496,Barem!$B$2:$C$11,2,1),VLOOKUP(D496,Barem!$B$12:$C$21,2,1))</f>
        <v>0</v>
      </c>
      <c r="H496" s="18">
        <f>IF(G496=0,0,IF(B496="F",VLOOKUP(F496,Barem!$G$2:$H$11,2,1),VLOOKUP(F496,Barem!$G$12:$H$21,2,1)))</f>
        <v>0</v>
      </c>
      <c r="I496" s="24"/>
      <c r="J496" s="19">
        <f>VLOOKUP($C496, Barem!$L:$N,3,0)</f>
        <v>0.3</v>
      </c>
      <c r="K496" s="19">
        <f>VLOOKUP($C496, Barem!$L:$O,4,0)</f>
        <v>0.5</v>
      </c>
      <c r="L496" s="19">
        <f>VLOOKUP($C496, Barem!$L:$P,5,0)</f>
        <v>0.2</v>
      </c>
      <c r="M496" s="49"/>
      <c r="N496" s="83">
        <f>IF(D496&gt;21,VLOOKUP(D496,Barem!$R$1:$S$48,2,1),0)</f>
        <v>0</v>
      </c>
      <c r="O496" s="46">
        <f t="shared" si="29"/>
        <v>0</v>
      </c>
      <c r="P496" s="52"/>
      <c r="Q496" s="18">
        <f t="shared" si="30"/>
        <v>1</v>
      </c>
      <c r="S496" s="76" t="e">
        <f t="shared" si="31"/>
        <v>#DIV/0!</v>
      </c>
    </row>
    <row r="497" spans="1:19" x14ac:dyDescent="0.2">
      <c r="A497" s="23" t="s">
        <v>68</v>
      </c>
      <c r="B497" s="36" t="str">
        <f>VLOOKUP(A497,Participanti!A:B,2,0)</f>
        <v>M</v>
      </c>
      <c r="C497" s="24">
        <v>11</v>
      </c>
      <c r="D497" s="24"/>
      <c r="E497" s="25"/>
      <c r="F497" s="26" t="e">
        <f t="shared" si="28"/>
        <v>#DIV/0!</v>
      </c>
      <c r="G497" s="18">
        <f>IF(B497="F",VLOOKUP(D497,Barem!$B$2:$C$11,2,1),VLOOKUP(D497,Barem!$B$12:$C$21,2,1))</f>
        <v>0</v>
      </c>
      <c r="H497" s="18">
        <f>IF(G497=0,0,IF(B497="F",VLOOKUP(F497,Barem!$G$2:$H$11,2,1),VLOOKUP(F497,Barem!$G$12:$H$21,2,1)))</f>
        <v>0</v>
      </c>
      <c r="I497" s="24"/>
      <c r="J497" s="19">
        <f>VLOOKUP($C497, Barem!$L:$N,3,0)</f>
        <v>0.3</v>
      </c>
      <c r="K497" s="19">
        <f>VLOOKUP($C497, Barem!$L:$O,4,0)</f>
        <v>0.5</v>
      </c>
      <c r="L497" s="19">
        <f>VLOOKUP($C497, Barem!$L:$P,5,0)</f>
        <v>0.2</v>
      </c>
      <c r="M497" s="49"/>
      <c r="N497" s="83">
        <f>IF(D497&gt;21,VLOOKUP(D497,Barem!$R$1:$S$48,2,1),0)</f>
        <v>0</v>
      </c>
      <c r="O497" s="46">
        <f t="shared" si="29"/>
        <v>0</v>
      </c>
      <c r="P497" s="52"/>
      <c r="Q497" s="18">
        <f t="shared" si="30"/>
        <v>1</v>
      </c>
      <c r="S497" s="76" t="e">
        <f t="shared" si="31"/>
        <v>#DIV/0!</v>
      </c>
    </row>
    <row r="498" spans="1:19" x14ac:dyDescent="0.2">
      <c r="A498" s="23" t="s">
        <v>69</v>
      </c>
      <c r="B498" s="36" t="str">
        <f>VLOOKUP(A498,Participanti!A:B,2,0)</f>
        <v>M</v>
      </c>
      <c r="C498" s="24">
        <v>11</v>
      </c>
      <c r="D498" s="24">
        <v>15.11</v>
      </c>
      <c r="E498" s="25">
        <v>7.7453703703703705E-2</v>
      </c>
      <c r="F498" s="26">
        <f t="shared" si="28"/>
        <v>5.1259896561021649E-3</v>
      </c>
      <c r="G498" s="18">
        <f>IF(B498="F",VLOOKUP(D498,Barem!$B$2:$C$11,2,1),VLOOKUP(D498,Barem!$B$12:$C$21,2,1))</f>
        <v>3.5</v>
      </c>
      <c r="H498" s="18">
        <f>IF(G498=0,0,IF(B498="F",VLOOKUP(F498,Barem!$G$2:$H$11,2,1),VLOOKUP(F498,Barem!$G$12:$H$21,2,1)))</f>
        <v>0</v>
      </c>
      <c r="I498" s="24">
        <v>3</v>
      </c>
      <c r="J498" s="19">
        <f>VLOOKUP($C498, Barem!$L:$N,3,0)</f>
        <v>0.3</v>
      </c>
      <c r="K498" s="19">
        <f>VLOOKUP($C498, Barem!$L:$O,4,0)</f>
        <v>0.5</v>
      </c>
      <c r="L498" s="19">
        <f>VLOOKUP($C498, Barem!$L:$P,5,0)</f>
        <v>0.2</v>
      </c>
      <c r="M498" s="49">
        <v>0.5</v>
      </c>
      <c r="N498" s="83">
        <f>IF(D498&gt;21,VLOOKUP(D498,Barem!$R$1:$S$48,2,1),0)</f>
        <v>0</v>
      </c>
      <c r="O498" s="46">
        <f t="shared" si="29"/>
        <v>2.1500000000000004</v>
      </c>
      <c r="P498" s="52">
        <v>43664</v>
      </c>
      <c r="Q498" s="18">
        <f t="shared" si="30"/>
        <v>1</v>
      </c>
      <c r="S498" s="76">
        <f t="shared" si="31"/>
        <v>0.14228987425546</v>
      </c>
    </row>
    <row r="499" spans="1:19" x14ac:dyDescent="0.2">
      <c r="A499" s="23" t="s">
        <v>70</v>
      </c>
      <c r="B499" s="36" t="str">
        <f>VLOOKUP(A499,Participanti!A:B,2,0)</f>
        <v>M</v>
      </c>
      <c r="C499" s="24">
        <v>11</v>
      </c>
      <c r="D499" s="24"/>
      <c r="E499" s="25"/>
      <c r="F499" s="26" t="e">
        <f t="shared" ref="F499:F547" si="32">E499/D499</f>
        <v>#DIV/0!</v>
      </c>
      <c r="G499" s="18">
        <f>IF(B499="F",VLOOKUP(D499,Barem!$B$2:$C$11,2,1),VLOOKUP(D499,Barem!$B$12:$C$21,2,1))</f>
        <v>0</v>
      </c>
      <c r="H499" s="18">
        <f>IF(G499=0,0,IF(B499="F",VLOOKUP(F499,Barem!$G$2:$H$11,2,1),VLOOKUP(F499,Barem!$G$12:$H$21,2,1)))</f>
        <v>0</v>
      </c>
      <c r="I499" s="24"/>
      <c r="J499" s="19">
        <f>VLOOKUP($C499, Barem!$L:$N,3,0)</f>
        <v>0.3</v>
      </c>
      <c r="K499" s="19">
        <f>VLOOKUP($C499, Barem!$L:$O,4,0)</f>
        <v>0.5</v>
      </c>
      <c r="L499" s="19">
        <f>VLOOKUP($C499, Barem!$L:$P,5,0)</f>
        <v>0.2</v>
      </c>
      <c r="M499" s="49"/>
      <c r="N499" s="83">
        <f>IF(D499&gt;21,VLOOKUP(D499,Barem!$R$1:$S$48,2,1),0)</f>
        <v>0</v>
      </c>
      <c r="O499" s="46">
        <f t="shared" ref="O499:O547" si="33">G499*J499+H499*K499+I499*L499+M499+N499</f>
        <v>0</v>
      </c>
      <c r="P499" s="52"/>
      <c r="Q499" s="18">
        <f t="shared" ref="Q499:Q547" si="34">COUNTIFS(A:A,A499,C:C,C499)</f>
        <v>1</v>
      </c>
      <c r="S499" s="76" t="e">
        <f t="shared" si="31"/>
        <v>#DIV/0!</v>
      </c>
    </row>
    <row r="500" spans="1:19" x14ac:dyDescent="0.2">
      <c r="A500" s="23" t="s">
        <v>71</v>
      </c>
      <c r="B500" s="36" t="str">
        <f>VLOOKUP(A500,Participanti!A:B,2,0)</f>
        <v>M</v>
      </c>
      <c r="C500" s="24">
        <v>11</v>
      </c>
      <c r="D500" s="24">
        <v>10.050000000000001</v>
      </c>
      <c r="E500" s="25">
        <v>4.1655092592592598E-2</v>
      </c>
      <c r="F500" s="26">
        <f t="shared" si="32"/>
        <v>4.1447853325962784E-3</v>
      </c>
      <c r="G500" s="18">
        <f>IF(B500="F",VLOOKUP(D500,Barem!$B$2:$C$11,2,1),VLOOKUP(D500,Barem!$B$12:$C$21,2,1))</f>
        <v>2.5</v>
      </c>
      <c r="H500" s="18">
        <f>IF(G500=0,0,IF(B500="F",VLOOKUP(F500,Barem!$G$2:$H$11,2,1),VLOOKUP(F500,Barem!$G$12:$H$21,2,1)))</f>
        <v>1.5</v>
      </c>
      <c r="I500" s="24">
        <v>2</v>
      </c>
      <c r="J500" s="19">
        <f>VLOOKUP($C500, Barem!$L:$N,3,0)</f>
        <v>0.3</v>
      </c>
      <c r="K500" s="19">
        <f>VLOOKUP($C500, Barem!$L:$O,4,0)</f>
        <v>0.5</v>
      </c>
      <c r="L500" s="19">
        <f>VLOOKUP($C500, Barem!$L:$P,5,0)</f>
        <v>0.2</v>
      </c>
      <c r="M500" s="49"/>
      <c r="N500" s="83">
        <f>IF(D500&gt;21,VLOOKUP(D500,Barem!$R$1:$S$48,2,1),0)</f>
        <v>0</v>
      </c>
      <c r="O500" s="46">
        <f t="shared" si="33"/>
        <v>1.9</v>
      </c>
      <c r="P500" s="52">
        <v>43661</v>
      </c>
      <c r="Q500" s="18">
        <f t="shared" si="34"/>
        <v>1</v>
      </c>
      <c r="S500" s="76">
        <f t="shared" si="31"/>
        <v>0.18905472636815918</v>
      </c>
    </row>
    <row r="501" spans="1:19" x14ac:dyDescent="0.2">
      <c r="A501" s="23" t="s">
        <v>58</v>
      </c>
      <c r="B501" s="36" t="str">
        <f>VLOOKUP(A501,Participanti!A:B,2,0)</f>
        <v>M</v>
      </c>
      <c r="C501" s="24">
        <v>11</v>
      </c>
      <c r="D501" s="24">
        <v>21.37</v>
      </c>
      <c r="E501" s="25">
        <v>8.4606481481481477E-2</v>
      </c>
      <c r="F501" s="26">
        <f t="shared" si="32"/>
        <v>3.9591240749406401E-3</v>
      </c>
      <c r="G501" s="18">
        <f>IF(B501="F",VLOOKUP(D501,Barem!$B$2:$C$11,2,1),VLOOKUP(D501,Barem!$B$12:$C$21,2,1))</f>
        <v>5</v>
      </c>
      <c r="H501" s="18">
        <f>IF(G501=0,0,IF(B501="F",VLOOKUP(F501,Barem!$G$2:$H$11,2,1),VLOOKUP(F501,Barem!$G$12:$H$21,2,1)))</f>
        <v>1.5</v>
      </c>
      <c r="I501" s="24">
        <v>1</v>
      </c>
      <c r="J501" s="19">
        <f>VLOOKUP($C501, Barem!$L:$N,3,0)</f>
        <v>0.3</v>
      </c>
      <c r="K501" s="19">
        <f>VLOOKUP($C501, Barem!$L:$O,4,0)</f>
        <v>0.5</v>
      </c>
      <c r="L501" s="19">
        <f>VLOOKUP($C501, Barem!$L:$P,5,0)</f>
        <v>0.2</v>
      </c>
      <c r="M501" s="49"/>
      <c r="N501" s="83">
        <f>IF(D501&gt;21,VLOOKUP(D501,Barem!$R$1:$S$48,2,1),0)</f>
        <v>0</v>
      </c>
      <c r="O501" s="46">
        <f t="shared" si="33"/>
        <v>2.4500000000000002</v>
      </c>
      <c r="P501" s="52">
        <v>43667</v>
      </c>
      <c r="Q501" s="18">
        <f t="shared" si="34"/>
        <v>1</v>
      </c>
      <c r="S501" s="76">
        <f t="shared" si="31"/>
        <v>0.11464670098268601</v>
      </c>
    </row>
    <row r="502" spans="1:19" x14ac:dyDescent="0.2">
      <c r="A502" s="23" t="s">
        <v>72</v>
      </c>
      <c r="B502" s="36" t="str">
        <f>VLOOKUP(A502,Participanti!A:B,2,0)</f>
        <v>F</v>
      </c>
      <c r="C502" s="24">
        <v>11</v>
      </c>
      <c r="D502" s="24"/>
      <c r="E502" s="25"/>
      <c r="F502" s="26" t="e">
        <f t="shared" si="32"/>
        <v>#DIV/0!</v>
      </c>
      <c r="G502" s="18">
        <f>IF(B502="F",VLOOKUP(D502,Barem!$B$2:$C$11,2,1),VLOOKUP(D502,Barem!$B$12:$C$21,2,1))</f>
        <v>0</v>
      </c>
      <c r="H502" s="18">
        <f>IF(G502=0,0,IF(B502="F",VLOOKUP(F502,Barem!$G$2:$H$11,2,1),VLOOKUP(F502,Barem!$G$12:$H$21,2,1)))</f>
        <v>0</v>
      </c>
      <c r="I502" s="24"/>
      <c r="J502" s="19">
        <f>VLOOKUP($C502, Barem!$L:$N,3,0)</f>
        <v>0.3</v>
      </c>
      <c r="K502" s="19">
        <f>VLOOKUP($C502, Barem!$L:$O,4,0)</f>
        <v>0.5</v>
      </c>
      <c r="L502" s="19">
        <f>VLOOKUP($C502, Barem!$L:$P,5,0)</f>
        <v>0.2</v>
      </c>
      <c r="M502" s="49"/>
      <c r="N502" s="83">
        <f>IF(D502&gt;21,VLOOKUP(D502,Barem!$R$1:$S$48,2,1),0)</f>
        <v>0</v>
      </c>
      <c r="O502" s="46">
        <f t="shared" si="33"/>
        <v>0</v>
      </c>
      <c r="P502" s="52"/>
      <c r="Q502" s="18">
        <f t="shared" si="34"/>
        <v>1</v>
      </c>
      <c r="S502" s="76" t="e">
        <f t="shared" si="31"/>
        <v>#DIV/0!</v>
      </c>
    </row>
    <row r="503" spans="1:19" x14ac:dyDescent="0.2">
      <c r="A503" s="23" t="s">
        <v>73</v>
      </c>
      <c r="B503" s="36" t="str">
        <f>VLOOKUP(A503,Participanti!A:B,2,0)</f>
        <v>M</v>
      </c>
      <c r="C503" s="24">
        <v>11</v>
      </c>
      <c r="D503" s="24">
        <v>5.0199999999999996</v>
      </c>
      <c r="E503" s="25">
        <v>1.6747685185185185E-2</v>
      </c>
      <c r="F503" s="26">
        <f t="shared" si="32"/>
        <v>3.3361922679651765E-3</v>
      </c>
      <c r="G503" s="18">
        <f>IF(B503="F",VLOOKUP(D503,Barem!$B$2:$C$11,2,1),VLOOKUP(D503,Barem!$B$12:$C$21,2,1))</f>
        <v>1.5</v>
      </c>
      <c r="H503" s="18">
        <f>IF(G503=0,0,IF(B503="F",VLOOKUP(F503,Barem!$G$2:$H$11,2,1),VLOOKUP(F503,Barem!$G$12:$H$21,2,1)))</f>
        <v>3</v>
      </c>
      <c r="I503" s="24">
        <v>2</v>
      </c>
      <c r="J503" s="19">
        <f>VLOOKUP($C503, Barem!$L:$N,3,0)</f>
        <v>0.3</v>
      </c>
      <c r="K503" s="19">
        <f>VLOOKUP($C503, Barem!$L:$O,4,0)</f>
        <v>0.5</v>
      </c>
      <c r="L503" s="19">
        <f>VLOOKUP($C503, Barem!$L:$P,5,0)</f>
        <v>0.2</v>
      </c>
      <c r="M503" s="49"/>
      <c r="N503" s="83">
        <f>IF(D503&gt;21,VLOOKUP(D503,Barem!$R$1:$S$48,2,1),0)</f>
        <v>0</v>
      </c>
      <c r="O503" s="46">
        <f t="shared" si="33"/>
        <v>2.35</v>
      </c>
      <c r="P503" s="52">
        <v>43664</v>
      </c>
      <c r="Q503" s="18">
        <f t="shared" si="34"/>
        <v>1</v>
      </c>
      <c r="S503" s="76">
        <f t="shared" si="31"/>
        <v>0.46812749003984072</v>
      </c>
    </row>
    <row r="504" spans="1:19" x14ac:dyDescent="0.2">
      <c r="A504" s="23" t="s">
        <v>74</v>
      </c>
      <c r="B504" s="36" t="str">
        <f>VLOOKUP(A504,Participanti!A:B,2,0)</f>
        <v>M</v>
      </c>
      <c r="C504" s="24">
        <v>11</v>
      </c>
      <c r="D504" s="24"/>
      <c r="E504" s="25"/>
      <c r="F504" s="26" t="e">
        <f t="shared" si="32"/>
        <v>#DIV/0!</v>
      </c>
      <c r="G504" s="18">
        <f>IF(B504="F",VLOOKUP(D504,Barem!$B$2:$C$11,2,1),VLOOKUP(D504,Barem!$B$12:$C$21,2,1))</f>
        <v>0</v>
      </c>
      <c r="H504" s="18">
        <f>IF(G504=0,0,IF(B504="F",VLOOKUP(F504,Barem!$G$2:$H$11,2,1),VLOOKUP(F504,Barem!$G$12:$H$21,2,1)))</f>
        <v>0</v>
      </c>
      <c r="I504" s="24"/>
      <c r="J504" s="19">
        <f>VLOOKUP($C504, Barem!$L:$N,3,0)</f>
        <v>0.3</v>
      </c>
      <c r="K504" s="19">
        <f>VLOOKUP($C504, Barem!$L:$O,4,0)</f>
        <v>0.5</v>
      </c>
      <c r="L504" s="19">
        <f>VLOOKUP($C504, Barem!$L:$P,5,0)</f>
        <v>0.2</v>
      </c>
      <c r="M504" s="49"/>
      <c r="N504" s="83">
        <f>IF(D504&gt;21,VLOOKUP(D504,Barem!$R$1:$S$48,2,1),0)</f>
        <v>0</v>
      </c>
      <c r="O504" s="46">
        <f t="shared" si="33"/>
        <v>0</v>
      </c>
      <c r="P504" s="52"/>
      <c r="Q504" s="18">
        <f t="shared" si="34"/>
        <v>1</v>
      </c>
      <c r="S504" s="76" t="e">
        <f t="shared" si="31"/>
        <v>#DIV/0!</v>
      </c>
    </row>
    <row r="505" spans="1:19" x14ac:dyDescent="0.2">
      <c r="A505" s="23" t="s">
        <v>75</v>
      </c>
      <c r="B505" s="36" t="str">
        <f>VLOOKUP(A505,Participanti!A:B,2,0)</f>
        <v>M</v>
      </c>
      <c r="C505" s="24">
        <v>11</v>
      </c>
      <c r="D505" s="24">
        <v>11.58</v>
      </c>
      <c r="E505" s="25">
        <v>4.5706018518518521E-2</v>
      </c>
      <c r="F505" s="26">
        <f t="shared" si="32"/>
        <v>3.9469791466769013E-3</v>
      </c>
      <c r="G505" s="18">
        <f>IF(B505="F",VLOOKUP(D505,Barem!$B$2:$C$11,2,1),VLOOKUP(D505,Barem!$B$12:$C$21,2,1))</f>
        <v>2.5</v>
      </c>
      <c r="H505" s="18">
        <f>IF(G505=0,0,IF(B505="F",VLOOKUP(F505,Barem!$G$2:$H$11,2,1),VLOOKUP(F505,Barem!$G$12:$H$21,2,1)))</f>
        <v>1.5</v>
      </c>
      <c r="I505" s="24">
        <v>2</v>
      </c>
      <c r="J505" s="19">
        <f>VLOOKUP($C505, Barem!$L:$N,3,0)</f>
        <v>0.3</v>
      </c>
      <c r="K505" s="19">
        <f>VLOOKUP($C505, Barem!$L:$O,4,0)</f>
        <v>0.5</v>
      </c>
      <c r="L505" s="19">
        <f>VLOOKUP($C505, Barem!$L:$P,5,0)</f>
        <v>0.2</v>
      </c>
      <c r="M505" s="49"/>
      <c r="N505" s="83">
        <f>IF(D505&gt;21,VLOOKUP(D505,Barem!$R$1:$S$48,2,1),0)</f>
        <v>0</v>
      </c>
      <c r="O505" s="46">
        <f t="shared" si="33"/>
        <v>1.9</v>
      </c>
      <c r="P505" s="52">
        <v>43667</v>
      </c>
      <c r="Q505" s="18">
        <f t="shared" si="34"/>
        <v>1</v>
      </c>
      <c r="S505" s="76">
        <f t="shared" si="31"/>
        <v>0.16407599309153711</v>
      </c>
    </row>
    <row r="506" spans="1:19" x14ac:dyDescent="0.2">
      <c r="A506" s="23" t="s">
        <v>77</v>
      </c>
      <c r="B506" s="36" t="str">
        <f>VLOOKUP(A506,Participanti!A:B,2,0)</f>
        <v>M</v>
      </c>
      <c r="C506" s="24">
        <v>11</v>
      </c>
      <c r="D506" s="24">
        <v>13.07</v>
      </c>
      <c r="E506" s="25">
        <v>4.4641203703703704E-2</v>
      </c>
      <c r="F506" s="26">
        <f t="shared" si="32"/>
        <v>3.4155473376972995E-3</v>
      </c>
      <c r="G506" s="18">
        <f>IF(B506="F",VLOOKUP(D506,Barem!$B$2:$C$11,2,1),VLOOKUP(D506,Barem!$B$12:$C$21,2,1))</f>
        <v>3</v>
      </c>
      <c r="H506" s="18">
        <f>IF(G506=0,0,IF(B506="F",VLOOKUP(F506,Barem!$G$2:$H$11,2,1),VLOOKUP(F506,Barem!$G$12:$H$21,2,1)))</f>
        <v>3</v>
      </c>
      <c r="I506" s="24">
        <v>2</v>
      </c>
      <c r="J506" s="19">
        <f>VLOOKUP($C506, Barem!$L:$N,3,0)</f>
        <v>0.3</v>
      </c>
      <c r="K506" s="19">
        <f>VLOOKUP($C506, Barem!$L:$O,4,0)</f>
        <v>0.5</v>
      </c>
      <c r="L506" s="19">
        <f>VLOOKUP($C506, Barem!$L:$P,5,0)</f>
        <v>0.2</v>
      </c>
      <c r="M506" s="49"/>
      <c r="N506" s="83">
        <f>IF(D506&gt;21,VLOOKUP(D506,Barem!$R$1:$S$48,2,1),0)</f>
        <v>0</v>
      </c>
      <c r="O506" s="46">
        <f t="shared" si="33"/>
        <v>2.8</v>
      </c>
      <c r="P506" s="52">
        <v>43666</v>
      </c>
      <c r="Q506" s="18">
        <f t="shared" si="34"/>
        <v>1</v>
      </c>
      <c r="S506" s="76">
        <f t="shared" si="31"/>
        <v>0.21423106350420809</v>
      </c>
    </row>
    <row r="507" spans="1:19" x14ac:dyDescent="0.2">
      <c r="A507" s="23" t="s">
        <v>91</v>
      </c>
      <c r="B507" s="36" t="str">
        <f>VLOOKUP(A507,Participanti!A:B,2,0)</f>
        <v>M</v>
      </c>
      <c r="C507" s="24">
        <v>11</v>
      </c>
      <c r="D507" s="24">
        <v>12.51</v>
      </c>
      <c r="E507" s="25">
        <v>4.6388888888888889E-2</v>
      </c>
      <c r="F507" s="26">
        <f t="shared" si="32"/>
        <v>3.7081445954347636E-3</v>
      </c>
      <c r="G507" s="18">
        <f>IF(B507="F",VLOOKUP(D507,Barem!$B$2:$C$11,2,1),VLOOKUP(D507,Barem!$B$12:$C$21,2,1))</f>
        <v>3</v>
      </c>
      <c r="H507" s="18">
        <f>IF(G507=0,0,IF(B507="F",VLOOKUP(F507,Barem!$G$2:$H$11,2,1),VLOOKUP(F507,Barem!$G$12:$H$21,2,1)))</f>
        <v>2</v>
      </c>
      <c r="I507" s="24">
        <v>2</v>
      </c>
      <c r="J507" s="19">
        <f>VLOOKUP($C507, Barem!$L:$N,3,0)</f>
        <v>0.3</v>
      </c>
      <c r="K507" s="19">
        <f>VLOOKUP($C507, Barem!$L:$O,4,0)</f>
        <v>0.5</v>
      </c>
      <c r="L507" s="19">
        <f>VLOOKUP($C507, Barem!$L:$P,5,0)</f>
        <v>0.2</v>
      </c>
      <c r="M507" s="49"/>
      <c r="N507" s="83">
        <f>IF(D507&gt;21,VLOOKUP(D507,Barem!$R$1:$S$48,2,1),0)</f>
        <v>0</v>
      </c>
      <c r="O507" s="46">
        <f t="shared" si="33"/>
        <v>2.2999999999999998</v>
      </c>
      <c r="P507" s="52">
        <v>43663</v>
      </c>
      <c r="Q507" s="18">
        <f t="shared" si="34"/>
        <v>1</v>
      </c>
      <c r="S507" s="76">
        <f t="shared" si="31"/>
        <v>0.18385291766586728</v>
      </c>
    </row>
    <row r="508" spans="1:19" x14ac:dyDescent="0.2">
      <c r="A508" s="23" t="s">
        <v>92</v>
      </c>
      <c r="B508" s="36" t="str">
        <f>VLOOKUP(A508,Participanti!A:B,2,0)</f>
        <v>M</v>
      </c>
      <c r="C508" s="24">
        <v>11</v>
      </c>
      <c r="D508" s="24">
        <v>6.18</v>
      </c>
      <c r="E508" s="25">
        <v>2.1261574074074075E-2</v>
      </c>
      <c r="F508" s="26">
        <f t="shared" si="32"/>
        <v>3.4403841543809185E-3</v>
      </c>
      <c r="G508" s="18">
        <f>IF(B508="F",VLOOKUP(D508,Barem!$B$2:$C$11,2,1),VLOOKUP(D508,Barem!$B$12:$C$21,2,1))</f>
        <v>1.5</v>
      </c>
      <c r="H508" s="18">
        <f>IF(G508=0,0,IF(B508="F",VLOOKUP(F508,Barem!$G$2:$H$11,2,1),VLOOKUP(F508,Barem!$G$12:$H$21,2,1)))</f>
        <v>3</v>
      </c>
      <c r="I508" s="24">
        <v>3</v>
      </c>
      <c r="J508" s="19">
        <f>VLOOKUP($C508, Barem!$L:$N,3,0)</f>
        <v>0.3</v>
      </c>
      <c r="K508" s="19">
        <f>VLOOKUP($C508, Barem!$L:$O,4,0)</f>
        <v>0.5</v>
      </c>
      <c r="L508" s="19">
        <f>VLOOKUP($C508, Barem!$L:$P,5,0)</f>
        <v>0.2</v>
      </c>
      <c r="M508" s="49"/>
      <c r="N508" s="83">
        <f>IF(D508&gt;21,VLOOKUP(D508,Barem!$R$1:$S$48,2,1),0)</f>
        <v>0</v>
      </c>
      <c r="O508" s="46">
        <f t="shared" si="33"/>
        <v>2.5499999999999998</v>
      </c>
      <c r="P508" s="52">
        <v>43662</v>
      </c>
      <c r="Q508" s="18">
        <f t="shared" si="34"/>
        <v>1</v>
      </c>
      <c r="S508" s="76">
        <f t="shared" si="31"/>
        <v>0.41262135922330095</v>
      </c>
    </row>
    <row r="509" spans="1:19" x14ac:dyDescent="0.2">
      <c r="A509" s="23" t="s">
        <v>231</v>
      </c>
      <c r="B509" s="36" t="str">
        <f>VLOOKUP(A509,Participanti!A:B,2,0)</f>
        <v>M</v>
      </c>
      <c r="C509" s="24">
        <v>11</v>
      </c>
      <c r="D509" s="24">
        <v>39</v>
      </c>
      <c r="E509" s="25">
        <v>0.25322916666666667</v>
      </c>
      <c r="F509" s="26">
        <f t="shared" si="32"/>
        <v>6.4930555555555557E-3</v>
      </c>
      <c r="G509" s="18">
        <f>IF(B509="F",VLOOKUP(D509,Barem!$B$2:$C$11,2,1),VLOOKUP(D509,Barem!$B$12:$C$21,2,1))</f>
        <v>5</v>
      </c>
      <c r="H509" s="18">
        <f>IF(G509=0,0,IF(B509="F",VLOOKUP(F509,Barem!$G$2:$H$11,2,1),VLOOKUP(F509,Barem!$G$12:$H$21,2,1)))</f>
        <v>0</v>
      </c>
      <c r="I509" s="24">
        <v>4</v>
      </c>
      <c r="J509" s="19">
        <f>VLOOKUP($C509, Barem!$L:$N,3,0)</f>
        <v>0.3</v>
      </c>
      <c r="K509" s="19">
        <f>VLOOKUP($C509, Barem!$L:$O,4,0)</f>
        <v>0.5</v>
      </c>
      <c r="L509" s="19">
        <f>VLOOKUP($C509, Barem!$L:$P,5,0)</f>
        <v>0.2</v>
      </c>
      <c r="M509" s="49">
        <v>1.5</v>
      </c>
      <c r="N509" s="83">
        <f>IF(D509&gt;21,VLOOKUP(D509,Barem!$R$1:$S$48,2,1),0)</f>
        <v>0.3</v>
      </c>
      <c r="O509" s="46">
        <f t="shared" si="33"/>
        <v>4.0999999999999996</v>
      </c>
      <c r="P509" s="52">
        <v>43666</v>
      </c>
      <c r="Q509" s="18">
        <f t="shared" si="34"/>
        <v>1</v>
      </c>
      <c r="S509" s="76">
        <f t="shared" si="31"/>
        <v>0.10512820512820512</v>
      </c>
    </row>
    <row r="510" spans="1:19" x14ac:dyDescent="0.2">
      <c r="A510" s="23" t="s">
        <v>93</v>
      </c>
      <c r="B510" s="36" t="str">
        <f>VLOOKUP(A510,Participanti!A:B,2,0)</f>
        <v>F</v>
      </c>
      <c r="C510" s="24">
        <v>11</v>
      </c>
      <c r="D510" s="24">
        <v>8</v>
      </c>
      <c r="E510" s="25">
        <v>3.6006944444444446E-2</v>
      </c>
      <c r="F510" s="26">
        <f t="shared" si="32"/>
        <v>4.5008680555555557E-3</v>
      </c>
      <c r="G510" s="18">
        <f>IF(B510="F",VLOOKUP(D510,Barem!$B$2:$C$11,2,1),VLOOKUP(D510,Barem!$B$12:$C$21,2,1))</f>
        <v>2</v>
      </c>
      <c r="H510" s="18">
        <f>IF(G510=0,0,IF(B510="F",VLOOKUP(F510,Barem!$G$2:$H$11,2,1),VLOOKUP(F510,Barem!$G$12:$H$21,2,1)))</f>
        <v>1.5</v>
      </c>
      <c r="I510" s="24">
        <v>3</v>
      </c>
      <c r="J510" s="19">
        <f>VLOOKUP($C510, Barem!$L:$N,3,0)</f>
        <v>0.3</v>
      </c>
      <c r="K510" s="19">
        <f>VLOOKUP($C510, Barem!$L:$O,4,0)</f>
        <v>0.5</v>
      </c>
      <c r="L510" s="19">
        <f>VLOOKUP($C510, Barem!$L:$P,5,0)</f>
        <v>0.2</v>
      </c>
      <c r="M510" s="49"/>
      <c r="N510" s="83">
        <f>IF(D510&gt;21,VLOOKUP(D510,Barem!$R$1:$S$48,2,1),0)</f>
        <v>0</v>
      </c>
      <c r="O510" s="46">
        <f t="shared" si="33"/>
        <v>1.9500000000000002</v>
      </c>
      <c r="P510" s="52">
        <v>43664</v>
      </c>
      <c r="Q510" s="18">
        <f t="shared" si="34"/>
        <v>1</v>
      </c>
      <c r="S510" s="76">
        <f t="shared" si="31"/>
        <v>0.24375000000000002</v>
      </c>
    </row>
    <row r="511" spans="1:19" x14ac:dyDescent="0.2">
      <c r="A511" s="23" t="s">
        <v>97</v>
      </c>
      <c r="B511" s="36" t="str">
        <f>VLOOKUP(A511,Participanti!A:B,2,0)</f>
        <v>M</v>
      </c>
      <c r="C511" s="24">
        <v>11</v>
      </c>
      <c r="D511" s="24">
        <v>6</v>
      </c>
      <c r="E511" s="25">
        <v>2.0613425925925927E-2</v>
      </c>
      <c r="F511" s="26">
        <f t="shared" si="32"/>
        <v>3.4355709876543214E-3</v>
      </c>
      <c r="G511" s="18">
        <f>IF(B511="F",VLOOKUP(D511,Barem!$B$2:$C$11,2,1),VLOOKUP(D511,Barem!$B$12:$C$21,2,1))</f>
        <v>1.5</v>
      </c>
      <c r="H511" s="18">
        <f>IF(G511=0,0,IF(B511="F",VLOOKUP(F511,Barem!$G$2:$H$11,2,1),VLOOKUP(F511,Barem!$G$12:$H$21,2,1)))</f>
        <v>3</v>
      </c>
      <c r="I511" s="24">
        <v>3.5</v>
      </c>
      <c r="J511" s="19">
        <f>VLOOKUP($C511, Barem!$L:$N,3,0)</f>
        <v>0.3</v>
      </c>
      <c r="K511" s="19">
        <f>VLOOKUP($C511, Barem!$L:$O,4,0)</f>
        <v>0.5</v>
      </c>
      <c r="L511" s="19">
        <f>VLOOKUP($C511, Barem!$L:$P,5,0)</f>
        <v>0.2</v>
      </c>
      <c r="M511" s="49"/>
      <c r="N511" s="83">
        <f>IF(D511&gt;21,VLOOKUP(D511,Barem!$R$1:$S$48,2,1),0)</f>
        <v>0</v>
      </c>
      <c r="O511" s="46">
        <f t="shared" si="33"/>
        <v>2.65</v>
      </c>
      <c r="P511" s="52">
        <v>43667</v>
      </c>
      <c r="Q511" s="18">
        <f t="shared" si="34"/>
        <v>1</v>
      </c>
      <c r="S511" s="76">
        <f t="shared" si="31"/>
        <v>0.44166666666666665</v>
      </c>
    </row>
    <row r="512" spans="1:19" x14ac:dyDescent="0.2">
      <c r="A512" s="23" t="s">
        <v>53</v>
      </c>
      <c r="B512" s="36" t="str">
        <f>VLOOKUP(A512,Participanti!A:B,2,0)</f>
        <v>F</v>
      </c>
      <c r="C512" s="24">
        <v>11</v>
      </c>
      <c r="D512" s="24">
        <v>10.01</v>
      </c>
      <c r="E512" s="25">
        <v>3.6435185185185189E-2</v>
      </c>
      <c r="F512" s="26">
        <f t="shared" si="32"/>
        <v>3.6398786398786401E-3</v>
      </c>
      <c r="G512" s="18">
        <f>IF(B512="F",VLOOKUP(D512,Barem!$B$2:$C$11,2,1),VLOOKUP(D512,Barem!$B$12:$C$21,2,1))</f>
        <v>2.5</v>
      </c>
      <c r="H512" s="18">
        <f>IF(G512=0,0,IF(B512="F",VLOOKUP(F512,Barem!$G$2:$H$11,2,1),VLOOKUP(F512,Barem!$G$12:$H$21,2,1)))</f>
        <v>3.5</v>
      </c>
      <c r="I512" s="24">
        <v>4</v>
      </c>
      <c r="J512" s="19">
        <f>VLOOKUP($C512, Barem!$L:$N,3,0)</f>
        <v>0.3</v>
      </c>
      <c r="K512" s="19">
        <f>VLOOKUP($C512, Barem!$L:$O,4,0)</f>
        <v>0.5</v>
      </c>
      <c r="L512" s="19">
        <f>VLOOKUP($C512, Barem!$L:$P,5,0)</f>
        <v>0.2</v>
      </c>
      <c r="M512" s="49"/>
      <c r="N512" s="83">
        <f>IF(D512&gt;21,VLOOKUP(D512,Barem!$R$1:$S$48,2,1),0)</f>
        <v>0</v>
      </c>
      <c r="O512" s="46">
        <f t="shared" si="33"/>
        <v>3.3</v>
      </c>
      <c r="P512" s="52">
        <v>43666</v>
      </c>
      <c r="Q512" s="18">
        <f t="shared" si="34"/>
        <v>1</v>
      </c>
      <c r="S512" s="76">
        <f t="shared" si="31"/>
        <v>0.32967032967032966</v>
      </c>
    </row>
    <row r="513" spans="1:19" x14ac:dyDescent="0.2">
      <c r="A513" s="23" t="s">
        <v>76</v>
      </c>
      <c r="B513" s="36" t="str">
        <f>VLOOKUP(A513,Participanti!A:B,2,0)</f>
        <v>F</v>
      </c>
      <c r="C513" s="24">
        <v>11</v>
      </c>
      <c r="D513" s="24">
        <v>10.54</v>
      </c>
      <c r="E513" s="25">
        <v>0.04</v>
      </c>
      <c r="F513" s="26">
        <f t="shared" si="32"/>
        <v>3.7950664136622396E-3</v>
      </c>
      <c r="G513" s="18">
        <f>IF(B513="F",VLOOKUP(D513,Barem!$B$2:$C$11,2,1),VLOOKUP(D513,Barem!$B$12:$C$21,2,1))</f>
        <v>2.5</v>
      </c>
      <c r="H513" s="18">
        <f>IF(G513=0,0,IF(B513="F",VLOOKUP(F513,Barem!$G$2:$H$11,2,1),VLOOKUP(F513,Barem!$G$12:$H$21,2,1)))</f>
        <v>3</v>
      </c>
      <c r="I513" s="24">
        <v>3</v>
      </c>
      <c r="J513" s="19">
        <f>VLOOKUP($C513, Barem!$L:$N,3,0)</f>
        <v>0.3</v>
      </c>
      <c r="K513" s="19">
        <f>VLOOKUP($C513, Barem!$L:$O,4,0)</f>
        <v>0.5</v>
      </c>
      <c r="L513" s="19">
        <f>VLOOKUP($C513, Barem!$L:$P,5,0)</f>
        <v>0.2</v>
      </c>
      <c r="M513" s="49"/>
      <c r="N513" s="83">
        <f>IF(D513&gt;21,VLOOKUP(D513,Barem!$R$1:$S$48,2,1),0)</f>
        <v>0</v>
      </c>
      <c r="O513" s="46">
        <f t="shared" si="33"/>
        <v>2.85</v>
      </c>
      <c r="P513" s="52">
        <v>43665</v>
      </c>
      <c r="Q513" s="18">
        <f t="shared" si="34"/>
        <v>1</v>
      </c>
      <c r="S513" s="76">
        <f t="shared" si="31"/>
        <v>0.27039848197343458</v>
      </c>
    </row>
    <row r="514" spans="1:19" x14ac:dyDescent="0.2">
      <c r="A514" s="23" t="s">
        <v>138</v>
      </c>
      <c r="B514" s="36" t="str">
        <f>VLOOKUP(A514,Participanti!A:B,2,0)</f>
        <v>M</v>
      </c>
      <c r="C514" s="24">
        <v>11</v>
      </c>
      <c r="D514" s="24">
        <v>25.03</v>
      </c>
      <c r="E514" s="25">
        <v>9.5428240740740744E-2</v>
      </c>
      <c r="F514" s="26">
        <f t="shared" si="32"/>
        <v>3.8125545641526466E-3</v>
      </c>
      <c r="G514" s="18">
        <f>IF(B514="F",VLOOKUP(D514,Barem!$B$2:$C$11,2,1),VLOOKUP(D514,Barem!$B$12:$C$21,2,1))</f>
        <v>5</v>
      </c>
      <c r="H514" s="18">
        <f>IF(G514=0,0,IF(B514="F",VLOOKUP(F514,Barem!$G$2:$H$11,2,1),VLOOKUP(F514,Barem!$G$12:$H$21,2,1)))</f>
        <v>2</v>
      </c>
      <c r="I514" s="24">
        <v>3</v>
      </c>
      <c r="J514" s="19">
        <f>VLOOKUP($C514, Barem!$L:$N,3,0)</f>
        <v>0.3</v>
      </c>
      <c r="K514" s="19">
        <f>VLOOKUP($C514, Barem!$L:$O,4,0)</f>
        <v>0.5</v>
      </c>
      <c r="L514" s="19">
        <f>VLOOKUP($C514, Barem!$L:$P,5,0)</f>
        <v>0.2</v>
      </c>
      <c r="M514" s="49"/>
      <c r="N514" s="83">
        <f>IF(D514&gt;21,VLOOKUP(D514,Barem!$R$1:$S$48,2,1),0)</f>
        <v>0</v>
      </c>
      <c r="O514" s="46">
        <f t="shared" si="33"/>
        <v>3.1</v>
      </c>
      <c r="P514" s="52">
        <v>43666</v>
      </c>
      <c r="Q514" s="18">
        <f t="shared" si="34"/>
        <v>1</v>
      </c>
      <c r="S514" s="76">
        <f t="shared" si="31"/>
        <v>0.12385137834598482</v>
      </c>
    </row>
    <row r="515" spans="1:19" x14ac:dyDescent="0.2">
      <c r="A515" s="23" t="s">
        <v>189</v>
      </c>
      <c r="B515" s="36" t="str">
        <f>VLOOKUP(A515,Participanti!A:B,2,0)</f>
        <v>M</v>
      </c>
      <c r="C515" s="24">
        <v>11</v>
      </c>
      <c r="D515" s="24"/>
      <c r="E515" s="25"/>
      <c r="F515" s="26" t="e">
        <f t="shared" si="32"/>
        <v>#DIV/0!</v>
      </c>
      <c r="G515" s="18">
        <f>IF(B515="F",VLOOKUP(D515,Barem!$B$2:$C$11,2,1),VLOOKUP(D515,Barem!$B$12:$C$21,2,1))</f>
        <v>0</v>
      </c>
      <c r="H515" s="18">
        <f>IF(G515=0,0,IF(B515="F",VLOOKUP(F515,Barem!$G$2:$H$11,2,1),VLOOKUP(F515,Barem!$G$12:$H$21,2,1)))</f>
        <v>0</v>
      </c>
      <c r="I515" s="24"/>
      <c r="J515" s="19">
        <f>VLOOKUP($C515, Barem!$L:$N,3,0)</f>
        <v>0.3</v>
      </c>
      <c r="K515" s="19">
        <f>VLOOKUP($C515, Barem!$L:$O,4,0)</f>
        <v>0.5</v>
      </c>
      <c r="L515" s="19">
        <f>VLOOKUP($C515, Barem!$L:$P,5,0)</f>
        <v>0.2</v>
      </c>
      <c r="M515" s="49"/>
      <c r="N515" s="83">
        <f>IF(D515&gt;21,VLOOKUP(D515,Barem!$R$1:$S$48,2,1),0)</f>
        <v>0</v>
      </c>
      <c r="O515" s="46">
        <f t="shared" si="33"/>
        <v>0</v>
      </c>
      <c r="P515" s="52"/>
      <c r="Q515" s="18">
        <f t="shared" si="34"/>
        <v>1</v>
      </c>
      <c r="S515" s="76" t="e">
        <f t="shared" ref="S515:S563" si="35">O515/D515</f>
        <v>#DIV/0!</v>
      </c>
    </row>
    <row r="516" spans="1:19" x14ac:dyDescent="0.2">
      <c r="A516" s="23" t="s">
        <v>191</v>
      </c>
      <c r="B516" s="36" t="str">
        <f>VLOOKUP(A516,Participanti!A:B,2,0)</f>
        <v>M</v>
      </c>
      <c r="C516" s="24">
        <v>11</v>
      </c>
      <c r="D516" s="24">
        <v>13.2</v>
      </c>
      <c r="E516" s="25">
        <v>6.5104166666666671E-2</v>
      </c>
      <c r="F516" s="26">
        <f t="shared" si="32"/>
        <v>4.9321338383838389E-3</v>
      </c>
      <c r="G516" s="18">
        <f>IF(B516="F",VLOOKUP(D516,Barem!$B$2:$C$11,2,1),VLOOKUP(D516,Barem!$B$12:$C$21,2,1))</f>
        <v>3</v>
      </c>
      <c r="H516" s="18">
        <f>IF(G516=0,0,IF(B516="F",VLOOKUP(F516,Barem!$G$2:$H$11,2,1),VLOOKUP(F516,Barem!$G$12:$H$21,2,1)))</f>
        <v>0</v>
      </c>
      <c r="I516" s="24">
        <v>3.5</v>
      </c>
      <c r="J516" s="19">
        <f>VLOOKUP($C516, Barem!$L:$N,3,0)</f>
        <v>0.3</v>
      </c>
      <c r="K516" s="19">
        <f>VLOOKUP($C516, Barem!$L:$O,4,0)</f>
        <v>0.5</v>
      </c>
      <c r="L516" s="19">
        <f>VLOOKUP($C516, Barem!$L:$P,5,0)</f>
        <v>0.2</v>
      </c>
      <c r="M516" s="49"/>
      <c r="N516" s="83">
        <f>IF(D516&gt;21,VLOOKUP(D516,Barem!$R$1:$S$48,2,1),0)</f>
        <v>0</v>
      </c>
      <c r="O516" s="46">
        <f t="shared" si="33"/>
        <v>1.6</v>
      </c>
      <c r="P516" s="52">
        <v>43667</v>
      </c>
      <c r="Q516" s="18">
        <f t="shared" si="34"/>
        <v>1</v>
      </c>
      <c r="S516" s="76">
        <f t="shared" si="35"/>
        <v>0.12121212121212123</v>
      </c>
    </row>
    <row r="517" spans="1:19" x14ac:dyDescent="0.2">
      <c r="A517" s="23" t="s">
        <v>193</v>
      </c>
      <c r="B517" s="36" t="str">
        <f>VLOOKUP(A517,Participanti!A:B,2,0)</f>
        <v>M</v>
      </c>
      <c r="C517" s="24">
        <v>11</v>
      </c>
      <c r="D517" s="24"/>
      <c r="E517" s="25"/>
      <c r="F517" s="26" t="e">
        <f t="shared" si="32"/>
        <v>#DIV/0!</v>
      </c>
      <c r="G517" s="18">
        <f>IF(B517="F",VLOOKUP(D517,Barem!$B$2:$C$11,2,1),VLOOKUP(D517,Barem!$B$12:$C$21,2,1))</f>
        <v>0</v>
      </c>
      <c r="H517" s="18">
        <f>IF(G517=0,0,IF(B517="F",VLOOKUP(F517,Barem!$G$2:$H$11,2,1),VLOOKUP(F517,Barem!$G$12:$H$21,2,1)))</f>
        <v>0</v>
      </c>
      <c r="I517" s="24"/>
      <c r="J517" s="19">
        <f>VLOOKUP($C517, Barem!$L:$N,3,0)</f>
        <v>0.3</v>
      </c>
      <c r="K517" s="19">
        <f>VLOOKUP($C517, Barem!$L:$O,4,0)</f>
        <v>0.5</v>
      </c>
      <c r="L517" s="19">
        <f>VLOOKUP($C517, Barem!$L:$P,5,0)</f>
        <v>0.2</v>
      </c>
      <c r="M517" s="49"/>
      <c r="N517" s="83">
        <f>IF(D517&gt;21,VLOOKUP(D517,Barem!$R$1:$S$48,2,1),0)</f>
        <v>0</v>
      </c>
      <c r="O517" s="46">
        <f t="shared" si="33"/>
        <v>0</v>
      </c>
      <c r="P517" s="52"/>
      <c r="Q517" s="18">
        <f t="shared" si="34"/>
        <v>1</v>
      </c>
      <c r="S517" s="76" t="e">
        <f t="shared" si="35"/>
        <v>#DIV/0!</v>
      </c>
    </row>
    <row r="518" spans="1:19" x14ac:dyDescent="0.2">
      <c r="A518" s="23" t="s">
        <v>194</v>
      </c>
      <c r="B518" s="36" t="str">
        <f>VLOOKUP(A518,Participanti!A:B,2,0)</f>
        <v>F</v>
      </c>
      <c r="C518" s="24">
        <v>11</v>
      </c>
      <c r="D518" s="24">
        <v>15.02</v>
      </c>
      <c r="E518" s="25">
        <v>5.288194444444444E-2</v>
      </c>
      <c r="F518" s="26">
        <f t="shared" si="32"/>
        <v>3.5207686048231985E-3</v>
      </c>
      <c r="G518" s="18">
        <f>IF(B518="F",VLOOKUP(D518,Barem!$B$2:$C$11,2,1),VLOOKUP(D518,Barem!$B$12:$C$21,2,1))</f>
        <v>3.5</v>
      </c>
      <c r="H518" s="18">
        <f>IF(G518=0,0,IF(B518="F",VLOOKUP(F518,Barem!$G$2:$H$11,2,1),VLOOKUP(F518,Barem!$G$12:$H$21,2,1)))</f>
        <v>3.5</v>
      </c>
      <c r="I518" s="24">
        <v>3.5</v>
      </c>
      <c r="J518" s="19">
        <f>VLOOKUP($C518, Barem!$L:$N,3,0)</f>
        <v>0.3</v>
      </c>
      <c r="K518" s="19">
        <f>VLOOKUP($C518, Barem!$L:$O,4,0)</f>
        <v>0.5</v>
      </c>
      <c r="L518" s="19">
        <f>VLOOKUP($C518, Barem!$L:$P,5,0)</f>
        <v>0.2</v>
      </c>
      <c r="M518" s="49"/>
      <c r="N518" s="83">
        <f>IF(D518&gt;21,VLOOKUP(D518,Barem!$R$1:$S$48,2,1),0)</f>
        <v>0</v>
      </c>
      <c r="O518" s="46">
        <f t="shared" si="33"/>
        <v>3.5</v>
      </c>
      <c r="P518" s="52">
        <v>43667</v>
      </c>
      <c r="Q518" s="18">
        <f t="shared" si="34"/>
        <v>1</v>
      </c>
      <c r="S518" s="76">
        <f t="shared" si="35"/>
        <v>0.2330226364846871</v>
      </c>
    </row>
    <row r="519" spans="1:19" x14ac:dyDescent="0.2">
      <c r="A519" s="23" t="s">
        <v>195</v>
      </c>
      <c r="B519" s="36" t="str">
        <f>VLOOKUP(A519,Participanti!A:B,2,0)</f>
        <v>M</v>
      </c>
      <c r="C519" s="24">
        <v>11</v>
      </c>
      <c r="D519" s="24">
        <v>6.07</v>
      </c>
      <c r="E519" s="25">
        <v>1.6041666666666666E-2</v>
      </c>
      <c r="F519" s="26">
        <f t="shared" si="32"/>
        <v>2.6427786930258096E-3</v>
      </c>
      <c r="G519" s="18">
        <f>IF(B519="F",VLOOKUP(D519,Barem!$B$2:$C$11,2,1),VLOOKUP(D519,Barem!$B$12:$C$21,2,1))</f>
        <v>1.5</v>
      </c>
      <c r="H519" s="18">
        <f>IF(G519=0,0,IF(B519="F",VLOOKUP(F519,Barem!$G$2:$H$11,2,1),VLOOKUP(F519,Barem!$G$12:$H$21,2,1)))</f>
        <v>5</v>
      </c>
      <c r="I519" s="24">
        <v>4</v>
      </c>
      <c r="J519" s="19">
        <f>VLOOKUP($C519, Barem!$L:$N,3,0)</f>
        <v>0.3</v>
      </c>
      <c r="K519" s="19">
        <f>VLOOKUP($C519, Barem!$L:$O,4,0)</f>
        <v>0.5</v>
      </c>
      <c r="L519" s="19">
        <f>VLOOKUP($C519, Barem!$L:$P,5,0)</f>
        <v>0.2</v>
      </c>
      <c r="M519" s="49"/>
      <c r="N519" s="83">
        <f>IF(D519&gt;21,VLOOKUP(D519,Barem!$R$1:$S$48,2,1),0)</f>
        <v>0</v>
      </c>
      <c r="O519" s="46">
        <f t="shared" si="33"/>
        <v>3.75</v>
      </c>
      <c r="P519" s="52">
        <v>43664</v>
      </c>
      <c r="Q519" s="18">
        <f t="shared" si="34"/>
        <v>1</v>
      </c>
      <c r="S519" s="76">
        <f t="shared" si="35"/>
        <v>0.61779242174629323</v>
      </c>
    </row>
    <row r="520" spans="1:19" x14ac:dyDescent="0.2">
      <c r="A520" s="23" t="s">
        <v>196</v>
      </c>
      <c r="B520" s="36" t="str">
        <f>VLOOKUP(A520,Participanti!A:B,2,0)</f>
        <v>M</v>
      </c>
      <c r="C520" s="24">
        <v>11</v>
      </c>
      <c r="D520" s="24">
        <v>15.01</v>
      </c>
      <c r="E520" s="25">
        <v>4.3032407407407408E-2</v>
      </c>
      <c r="F520" s="26">
        <f t="shared" si="32"/>
        <v>2.8669158832383352E-3</v>
      </c>
      <c r="G520" s="18">
        <f>IF(B520="F",VLOOKUP(D520,Barem!$B$2:$C$11,2,1),VLOOKUP(D520,Barem!$B$12:$C$21,2,1))</f>
        <v>3.5</v>
      </c>
      <c r="H520" s="18">
        <f>IF(G520=0,0,IF(B520="F",VLOOKUP(F520,Barem!$G$2:$H$11,2,1),VLOOKUP(F520,Barem!$G$12:$H$21,2,1)))</f>
        <v>4.5</v>
      </c>
      <c r="I520" s="24">
        <v>1.5</v>
      </c>
      <c r="J520" s="19">
        <f>VLOOKUP($C520, Barem!$L:$N,3,0)</f>
        <v>0.3</v>
      </c>
      <c r="K520" s="19">
        <f>VLOOKUP($C520, Barem!$L:$O,4,0)</f>
        <v>0.5</v>
      </c>
      <c r="L520" s="19">
        <f>VLOOKUP($C520, Barem!$L:$P,5,0)</f>
        <v>0.2</v>
      </c>
      <c r="M520" s="49"/>
      <c r="N520" s="83">
        <f>IF(D520&gt;21,VLOOKUP(D520,Barem!$R$1:$S$48,2,1),0)</f>
        <v>0</v>
      </c>
      <c r="O520" s="46">
        <f t="shared" si="33"/>
        <v>3.5999999999999996</v>
      </c>
      <c r="P520" s="52">
        <v>43665</v>
      </c>
      <c r="Q520" s="18">
        <f t="shared" si="34"/>
        <v>1</v>
      </c>
      <c r="S520" s="76">
        <f t="shared" si="35"/>
        <v>0.2398401065956029</v>
      </c>
    </row>
    <row r="521" spans="1:19" x14ac:dyDescent="0.2">
      <c r="A521" s="23" t="s">
        <v>198</v>
      </c>
      <c r="B521" s="36" t="str">
        <f>VLOOKUP(A521,Participanti!A:B,2,0)</f>
        <v>M</v>
      </c>
      <c r="C521" s="24">
        <v>11</v>
      </c>
      <c r="D521" s="24">
        <v>21.21</v>
      </c>
      <c r="E521" s="25">
        <v>7.3425925925925936E-2</v>
      </c>
      <c r="F521" s="26">
        <f t="shared" si="32"/>
        <v>3.4618541219201288E-3</v>
      </c>
      <c r="G521" s="18">
        <f>IF(B521="F",VLOOKUP(D521,Barem!$B$2:$C$11,2,1),VLOOKUP(D521,Barem!$B$12:$C$21,2,1))</f>
        <v>5</v>
      </c>
      <c r="H521" s="18">
        <f>IF(G521=0,0,IF(B521="F",VLOOKUP(F521,Barem!$G$2:$H$11,2,1),VLOOKUP(F521,Barem!$G$12:$H$21,2,1)))</f>
        <v>3</v>
      </c>
      <c r="I521" s="24">
        <v>0.5</v>
      </c>
      <c r="J521" s="19">
        <f>VLOOKUP($C521, Barem!$L:$N,3,0)</f>
        <v>0.3</v>
      </c>
      <c r="K521" s="19">
        <f>VLOOKUP($C521, Barem!$L:$O,4,0)</f>
        <v>0.5</v>
      </c>
      <c r="L521" s="19">
        <f>VLOOKUP($C521, Barem!$L:$P,5,0)</f>
        <v>0.2</v>
      </c>
      <c r="M521" s="49"/>
      <c r="N521" s="83">
        <f>IF(D521&gt;21,VLOOKUP(D521,Barem!$R$1:$S$48,2,1),0)</f>
        <v>0</v>
      </c>
      <c r="O521" s="46">
        <f t="shared" si="33"/>
        <v>3.1</v>
      </c>
      <c r="P521" s="52">
        <v>43662</v>
      </c>
      <c r="Q521" s="18">
        <f t="shared" si="34"/>
        <v>1</v>
      </c>
      <c r="S521" s="76">
        <f t="shared" si="35"/>
        <v>0.14615747289014616</v>
      </c>
    </row>
    <row r="522" spans="1:19" x14ac:dyDescent="0.2">
      <c r="A522" s="23" t="s">
        <v>200</v>
      </c>
      <c r="B522" s="36" t="str">
        <f>VLOOKUP(A522,Participanti!A:B,2,0)</f>
        <v>M</v>
      </c>
      <c r="C522" s="24">
        <v>11</v>
      </c>
      <c r="D522" s="24">
        <v>7.15</v>
      </c>
      <c r="E522" s="25">
        <v>2.5266203703703704E-2</v>
      </c>
      <c r="F522" s="26">
        <f t="shared" si="32"/>
        <v>3.5337347837347834E-3</v>
      </c>
      <c r="G522" s="18">
        <f>IF(B522="F",VLOOKUP(D522,Barem!$B$2:$C$11,2,1),VLOOKUP(D522,Barem!$B$12:$C$21,2,1))</f>
        <v>2</v>
      </c>
      <c r="H522" s="18">
        <f>IF(G522=0,0,IF(B522="F",VLOOKUP(F522,Barem!$G$2:$H$11,2,1),VLOOKUP(F522,Barem!$G$12:$H$21,2,1)))</f>
        <v>2.5</v>
      </c>
      <c r="I522" s="24">
        <v>1.5</v>
      </c>
      <c r="J522" s="19">
        <f>VLOOKUP($C522, Barem!$L:$N,3,0)</f>
        <v>0.3</v>
      </c>
      <c r="K522" s="19">
        <f>VLOOKUP($C522, Barem!$L:$O,4,0)</f>
        <v>0.5</v>
      </c>
      <c r="L522" s="19">
        <f>VLOOKUP($C522, Barem!$L:$P,5,0)</f>
        <v>0.2</v>
      </c>
      <c r="M522" s="49"/>
      <c r="N522" s="83">
        <f>IF(D522&gt;21,VLOOKUP(D522,Barem!$R$1:$S$48,2,1),0)</f>
        <v>0</v>
      </c>
      <c r="O522" s="46">
        <f t="shared" si="33"/>
        <v>2.1500000000000004</v>
      </c>
      <c r="P522" s="52">
        <v>43666</v>
      </c>
      <c r="Q522" s="18">
        <f t="shared" si="34"/>
        <v>1</v>
      </c>
      <c r="S522" s="76">
        <f t="shared" si="35"/>
        <v>0.30069930069930073</v>
      </c>
    </row>
    <row r="523" spans="1:19" x14ac:dyDescent="0.2">
      <c r="A523" s="23" t="s">
        <v>203</v>
      </c>
      <c r="B523" s="36" t="str">
        <f>VLOOKUP(A523,Participanti!A:B,2,0)</f>
        <v>M</v>
      </c>
      <c r="C523" s="24">
        <v>11</v>
      </c>
      <c r="D523" s="24">
        <v>10.43</v>
      </c>
      <c r="E523" s="25">
        <v>4.2141203703703702E-2</v>
      </c>
      <c r="F523" s="26">
        <f t="shared" si="32"/>
        <v>4.0403838642093671E-3</v>
      </c>
      <c r="G523" s="18">
        <f>IF(B523="F",VLOOKUP(D523,Barem!$B$2:$C$11,2,1),VLOOKUP(D523,Barem!$B$12:$C$21,2,1))</f>
        <v>2.5</v>
      </c>
      <c r="H523" s="18">
        <f>IF(G523=0,0,IF(B523="F",VLOOKUP(F523,Barem!$G$2:$H$11,2,1),VLOOKUP(F523,Barem!$G$12:$H$21,2,1)))</f>
        <v>1.5</v>
      </c>
      <c r="I523" s="24">
        <v>2</v>
      </c>
      <c r="J523" s="19">
        <f>VLOOKUP($C523, Barem!$L:$N,3,0)</f>
        <v>0.3</v>
      </c>
      <c r="K523" s="19">
        <f>VLOOKUP($C523, Barem!$L:$O,4,0)</f>
        <v>0.5</v>
      </c>
      <c r="L523" s="19">
        <f>VLOOKUP($C523, Barem!$L:$P,5,0)</f>
        <v>0.2</v>
      </c>
      <c r="M523" s="49"/>
      <c r="N523" s="83">
        <f>IF(D523&gt;21,VLOOKUP(D523,Barem!$R$1:$S$48,2,1),0)</f>
        <v>0</v>
      </c>
      <c r="O523" s="46">
        <f t="shared" si="33"/>
        <v>1.9</v>
      </c>
      <c r="P523" s="52">
        <v>43665</v>
      </c>
      <c r="Q523" s="18">
        <f t="shared" si="34"/>
        <v>1</v>
      </c>
      <c r="S523" s="76">
        <f t="shared" si="35"/>
        <v>0.18216682646212848</v>
      </c>
    </row>
    <row r="524" spans="1:19" x14ac:dyDescent="0.2">
      <c r="A524" s="23" t="s">
        <v>205</v>
      </c>
      <c r="B524" s="36" t="str">
        <f>VLOOKUP(A524,Participanti!A:B,2,0)</f>
        <v>F</v>
      </c>
      <c r="C524" s="24">
        <v>11</v>
      </c>
      <c r="D524" s="24"/>
      <c r="E524" s="25"/>
      <c r="F524" s="26" t="e">
        <f t="shared" si="32"/>
        <v>#DIV/0!</v>
      </c>
      <c r="G524" s="18">
        <f>IF(B524="F",VLOOKUP(D524,Barem!$B$2:$C$11,2,1),VLOOKUP(D524,Barem!$B$12:$C$21,2,1))</f>
        <v>0</v>
      </c>
      <c r="H524" s="18">
        <f>IF(G524=0,0,IF(B524="F",VLOOKUP(F524,Barem!$G$2:$H$11,2,1),VLOOKUP(F524,Barem!$G$12:$H$21,2,1)))</f>
        <v>0</v>
      </c>
      <c r="I524" s="24"/>
      <c r="J524" s="19">
        <f>VLOOKUP($C524, Barem!$L:$N,3,0)</f>
        <v>0.3</v>
      </c>
      <c r="K524" s="19">
        <f>VLOOKUP($C524, Barem!$L:$O,4,0)</f>
        <v>0.5</v>
      </c>
      <c r="L524" s="19">
        <f>VLOOKUP($C524, Barem!$L:$P,5,0)</f>
        <v>0.2</v>
      </c>
      <c r="M524" s="49"/>
      <c r="N524" s="83">
        <f>IF(D524&gt;21,VLOOKUP(D524,Barem!$R$1:$S$48,2,1),0)</f>
        <v>0</v>
      </c>
      <c r="O524" s="46">
        <f t="shared" si="33"/>
        <v>0</v>
      </c>
      <c r="P524" s="52"/>
      <c r="Q524" s="18">
        <f t="shared" si="34"/>
        <v>1</v>
      </c>
      <c r="S524" s="76" t="e">
        <f t="shared" si="35"/>
        <v>#DIV/0!</v>
      </c>
    </row>
    <row r="525" spans="1:19" x14ac:dyDescent="0.2">
      <c r="A525" s="23" t="s">
        <v>207</v>
      </c>
      <c r="B525" s="36" t="str">
        <f>VLOOKUP(A525,Participanti!A:B,2,0)</f>
        <v>F</v>
      </c>
      <c r="C525" s="24">
        <v>11</v>
      </c>
      <c r="D525" s="24"/>
      <c r="E525" s="25"/>
      <c r="F525" s="26" t="e">
        <f t="shared" si="32"/>
        <v>#DIV/0!</v>
      </c>
      <c r="G525" s="18">
        <f>IF(B525="F",VLOOKUP(D525,Barem!$B$2:$C$11,2,1),VLOOKUP(D525,Barem!$B$12:$C$21,2,1))</f>
        <v>0</v>
      </c>
      <c r="H525" s="18">
        <f>IF(G525=0,0,IF(B525="F",VLOOKUP(F525,Barem!$G$2:$H$11,2,1),VLOOKUP(F525,Barem!$G$12:$H$21,2,1)))</f>
        <v>0</v>
      </c>
      <c r="I525" s="24"/>
      <c r="J525" s="19">
        <f>VLOOKUP($C525, Barem!$L:$N,3,0)</f>
        <v>0.3</v>
      </c>
      <c r="K525" s="19">
        <f>VLOOKUP($C525, Barem!$L:$O,4,0)</f>
        <v>0.5</v>
      </c>
      <c r="L525" s="19">
        <f>VLOOKUP($C525, Barem!$L:$P,5,0)</f>
        <v>0.2</v>
      </c>
      <c r="M525" s="49"/>
      <c r="N525" s="83">
        <f>IF(D525&gt;21,VLOOKUP(D525,Barem!$R$1:$S$48,2,1),0)</f>
        <v>0</v>
      </c>
      <c r="O525" s="46">
        <f t="shared" si="33"/>
        <v>0</v>
      </c>
      <c r="P525" s="52"/>
      <c r="Q525" s="18">
        <f t="shared" si="34"/>
        <v>1</v>
      </c>
      <c r="S525" s="76" t="e">
        <f t="shared" si="35"/>
        <v>#DIV/0!</v>
      </c>
    </row>
    <row r="526" spans="1:19" x14ac:dyDescent="0.2">
      <c r="A526" s="23" t="s">
        <v>2</v>
      </c>
      <c r="B526" s="36" t="str">
        <f>VLOOKUP(A526,Participanti!A:B,2,0)</f>
        <v>M</v>
      </c>
      <c r="C526" s="24">
        <v>11</v>
      </c>
      <c r="D526" s="24">
        <v>34.25</v>
      </c>
      <c r="E526" s="25">
        <v>0.11905092592592592</v>
      </c>
      <c r="F526" s="26">
        <f t="shared" si="32"/>
        <v>3.4759394430927278E-3</v>
      </c>
      <c r="G526" s="18">
        <f>IF(B526="F",VLOOKUP(D526,Barem!$B$2:$C$11,2,1),VLOOKUP(D526,Barem!$B$12:$C$21,2,1))</f>
        <v>5</v>
      </c>
      <c r="H526" s="18">
        <f>IF(G526=0,0,IF(B526="F",VLOOKUP(F526,Barem!$G$2:$H$11,2,1),VLOOKUP(F526,Barem!$G$12:$H$21,2,1)))</f>
        <v>3</v>
      </c>
      <c r="I526" s="24">
        <v>3.5</v>
      </c>
      <c r="J526" s="19">
        <f>VLOOKUP($C526, Barem!$L:$N,3,0)</f>
        <v>0.3</v>
      </c>
      <c r="K526" s="19">
        <f>VLOOKUP($C526, Barem!$L:$O,4,0)</f>
        <v>0.5</v>
      </c>
      <c r="L526" s="19">
        <f>VLOOKUP($C526, Barem!$L:$P,5,0)</f>
        <v>0.2</v>
      </c>
      <c r="M526" s="49"/>
      <c r="N526" s="83">
        <f>IF(D526&gt;21,VLOOKUP(D526,Barem!$R$1:$S$48,2,1),0)</f>
        <v>0.2</v>
      </c>
      <c r="O526" s="46">
        <f t="shared" si="33"/>
        <v>3.9000000000000004</v>
      </c>
      <c r="P526" s="52">
        <v>43666</v>
      </c>
      <c r="Q526" s="18">
        <f t="shared" si="34"/>
        <v>1</v>
      </c>
      <c r="S526" s="76">
        <f t="shared" si="35"/>
        <v>0.11386861313868614</v>
      </c>
    </row>
    <row r="527" spans="1:19" x14ac:dyDescent="0.2">
      <c r="A527" s="23" t="s">
        <v>223</v>
      </c>
      <c r="B527" s="36" t="str">
        <f>VLOOKUP(A527,Participanti!A:B,2,0)</f>
        <v>M</v>
      </c>
      <c r="C527" s="24">
        <v>11</v>
      </c>
      <c r="D527" s="24">
        <v>10.01</v>
      </c>
      <c r="E527" s="25">
        <v>3.4016203703703708E-2</v>
      </c>
      <c r="F527" s="26">
        <f t="shared" si="32"/>
        <v>3.3982221482221488E-3</v>
      </c>
      <c r="G527" s="18">
        <f>IF(B527="F",VLOOKUP(D527,Barem!$B$2:$C$11,2,1),VLOOKUP(D527,Barem!$B$12:$C$21,2,1))</f>
        <v>2.5</v>
      </c>
      <c r="H527" s="18">
        <f>IF(G527=0,0,IF(B527="F",VLOOKUP(F527,Barem!$G$2:$H$11,2,1),VLOOKUP(F527,Barem!$G$12:$H$21,2,1)))</f>
        <v>3</v>
      </c>
      <c r="I527" s="24"/>
      <c r="J527" s="19">
        <f>VLOOKUP($C527, Barem!$L:$N,3,0)</f>
        <v>0.3</v>
      </c>
      <c r="K527" s="19">
        <f>VLOOKUP($C527, Barem!$L:$O,4,0)</f>
        <v>0.5</v>
      </c>
      <c r="L527" s="19">
        <f>VLOOKUP($C527, Barem!$L:$P,5,0)</f>
        <v>0.2</v>
      </c>
      <c r="M527" s="49"/>
      <c r="N527" s="83">
        <f>IF(D527&gt;21,VLOOKUP(D527,Barem!$R$1:$S$48,2,1),0)</f>
        <v>0</v>
      </c>
      <c r="O527" s="46">
        <f t="shared" si="33"/>
        <v>2.25</v>
      </c>
      <c r="P527" s="52">
        <v>43666</v>
      </c>
      <c r="Q527" s="18">
        <f t="shared" si="34"/>
        <v>1</v>
      </c>
      <c r="S527" s="76">
        <f t="shared" si="35"/>
        <v>0.22477522477522477</v>
      </c>
    </row>
    <row r="528" spans="1:19" x14ac:dyDescent="0.2">
      <c r="A528" s="23" t="s">
        <v>233</v>
      </c>
      <c r="B528" s="36" t="str">
        <f>VLOOKUP(A528,Participanti!A:B,2,0)</f>
        <v>M</v>
      </c>
      <c r="C528" s="24">
        <v>11</v>
      </c>
      <c r="D528" s="24"/>
      <c r="E528" s="25"/>
      <c r="F528" s="26" t="e">
        <f t="shared" si="32"/>
        <v>#DIV/0!</v>
      </c>
      <c r="G528" s="18">
        <f>IF(B528="F",VLOOKUP(D528,Barem!$B$2:$C$11,2,1),VLOOKUP(D528,Barem!$B$12:$C$21,2,1))</f>
        <v>0</v>
      </c>
      <c r="H528" s="18">
        <f>IF(G528=0,0,IF(B528="F",VLOOKUP(F528,Barem!$G$2:$H$11,2,1),VLOOKUP(F528,Barem!$G$12:$H$21,2,1)))</f>
        <v>0</v>
      </c>
      <c r="I528" s="24"/>
      <c r="J528" s="19">
        <f>VLOOKUP($C528, Barem!$L:$N,3,0)</f>
        <v>0.3</v>
      </c>
      <c r="K528" s="19">
        <f>VLOOKUP($C528, Barem!$L:$O,4,0)</f>
        <v>0.5</v>
      </c>
      <c r="L528" s="19">
        <f>VLOOKUP($C528, Barem!$L:$P,5,0)</f>
        <v>0.2</v>
      </c>
      <c r="M528" s="49"/>
      <c r="N528" s="83">
        <f>IF(D528&gt;21,VLOOKUP(D528,Barem!$R$1:$S$48,2,1),0)</f>
        <v>0</v>
      </c>
      <c r="O528" s="46">
        <f t="shared" si="33"/>
        <v>0</v>
      </c>
      <c r="P528" s="52"/>
      <c r="Q528" s="18">
        <f t="shared" si="34"/>
        <v>1</v>
      </c>
      <c r="S528" s="76" t="e">
        <f t="shared" si="35"/>
        <v>#DIV/0!</v>
      </c>
    </row>
    <row r="529" spans="1:19" s="72" customFormat="1" x14ac:dyDescent="0.2">
      <c r="A529" s="62" t="s">
        <v>273</v>
      </c>
      <c r="B529" s="63" t="str">
        <f>VLOOKUP(A529,Participanti!A:B,2,0)</f>
        <v>M</v>
      </c>
      <c r="C529" s="64">
        <v>11</v>
      </c>
      <c r="D529" s="64">
        <v>11.42</v>
      </c>
      <c r="E529" s="65">
        <v>4.1666666666666664E-2</v>
      </c>
      <c r="F529" s="66">
        <f t="shared" si="32"/>
        <v>3.6485697606538237E-3</v>
      </c>
      <c r="G529" s="67">
        <f>IF(B529="F",VLOOKUP(D529,Barem!$B$2:$C$11,2,1),VLOOKUP(D529,Barem!$B$12:$C$21,2,1))</f>
        <v>2.5</v>
      </c>
      <c r="H529" s="67">
        <f>IF(G529=0,0,IF(B529="F",VLOOKUP(F529,Barem!$G$2:$H$11,2,1),VLOOKUP(F529,Barem!$G$12:$H$21,2,1)))</f>
        <v>2.5</v>
      </c>
      <c r="I529" s="64">
        <v>1.5</v>
      </c>
      <c r="J529" s="68">
        <f>VLOOKUP($C529, Barem!$L:$N,3,0)</f>
        <v>0.3</v>
      </c>
      <c r="K529" s="68">
        <f>VLOOKUP($C529, Barem!$L:$O,4,0)</f>
        <v>0.5</v>
      </c>
      <c r="L529" s="68">
        <f>VLOOKUP($C529, Barem!$L:$P,5,0)</f>
        <v>0.2</v>
      </c>
      <c r="M529" s="69"/>
      <c r="N529" s="84">
        <f>IF(D529&gt;21,VLOOKUP(D529,Barem!$R$1:$S$48,2,1),0)</f>
        <v>0</v>
      </c>
      <c r="O529" s="70">
        <f t="shared" si="33"/>
        <v>2.2999999999999998</v>
      </c>
      <c r="P529" s="71">
        <v>43661</v>
      </c>
      <c r="Q529" s="67">
        <f t="shared" si="34"/>
        <v>1</v>
      </c>
      <c r="S529" s="77">
        <f t="shared" si="35"/>
        <v>0.20140105078809106</v>
      </c>
    </row>
    <row r="530" spans="1:19" x14ac:dyDescent="0.2">
      <c r="A530" s="23" t="s">
        <v>235</v>
      </c>
      <c r="B530" s="36" t="str">
        <f>VLOOKUP(A530,Participanti!A:B,2,0)</f>
        <v>M</v>
      </c>
      <c r="C530" s="24">
        <v>12</v>
      </c>
      <c r="D530" s="24">
        <v>26.15</v>
      </c>
      <c r="E530" s="25">
        <v>0.10113425925925927</v>
      </c>
      <c r="F530" s="26">
        <f t="shared" si="32"/>
        <v>3.8674668932795133E-3</v>
      </c>
      <c r="G530" s="18">
        <f>IF(B530="F",VLOOKUP(D530,Barem!$B$2:$C$11,2,1),VLOOKUP(D530,Barem!$B$12:$C$21,2,1))</f>
        <v>5</v>
      </c>
      <c r="H530" s="18">
        <f>IF(G530=0,0,IF(B530="F",VLOOKUP(F530,Barem!$G$2:$H$11,2,1),VLOOKUP(F530,Barem!$G$12:$H$21,2,1)))</f>
        <v>1.5</v>
      </c>
      <c r="I530" s="24">
        <v>0.5</v>
      </c>
      <c r="J530" s="19">
        <f>VLOOKUP($C530, Barem!$L:$N,3,0)</f>
        <v>0.3</v>
      </c>
      <c r="K530" s="19">
        <f>VLOOKUP($C530, Barem!$L:$O,4,0)</f>
        <v>0.2</v>
      </c>
      <c r="L530" s="19">
        <f>VLOOKUP($C530, Barem!$L:$P,5,0)</f>
        <v>0.5</v>
      </c>
      <c r="M530" s="49"/>
      <c r="N530" s="83">
        <f>IF(D530&gt;21,VLOOKUP(D530,Barem!$R$1:$S$48,2,1),0)</f>
        <v>0.1</v>
      </c>
      <c r="O530" s="46">
        <f t="shared" si="33"/>
        <v>2.15</v>
      </c>
      <c r="P530" s="52">
        <v>43673</v>
      </c>
      <c r="Q530" s="18">
        <f t="shared" si="34"/>
        <v>1</v>
      </c>
      <c r="R530" s="79" t="s">
        <v>280</v>
      </c>
      <c r="S530" s="76">
        <f t="shared" si="35"/>
        <v>8.2217973231357558E-2</v>
      </c>
    </row>
    <row r="531" spans="1:19" x14ac:dyDescent="0.2">
      <c r="A531" s="23" t="s">
        <v>276</v>
      </c>
      <c r="B531" s="36" t="str">
        <f>VLOOKUP(A531,Participanti!A:B,2,0)</f>
        <v>M</v>
      </c>
      <c r="C531" s="24">
        <v>12</v>
      </c>
      <c r="D531" s="24"/>
      <c r="E531" s="25"/>
      <c r="F531" s="26" t="e">
        <f t="shared" si="32"/>
        <v>#DIV/0!</v>
      </c>
      <c r="G531" s="18">
        <f>IF(B531="F",VLOOKUP(D531,Barem!$B$2:$C$11,2,1),VLOOKUP(D531,Barem!$B$12:$C$21,2,1))</f>
        <v>0</v>
      </c>
      <c r="H531" s="18">
        <f>IF(G531=0,0,IF(B531="F",VLOOKUP(F531,Barem!$G$2:$H$11,2,1),VLOOKUP(F531,Barem!$G$12:$H$21,2,1)))</f>
        <v>0</v>
      </c>
      <c r="I531" s="24"/>
      <c r="J531" s="19">
        <f>VLOOKUP($C531, Barem!$L:$N,3,0)</f>
        <v>0.3</v>
      </c>
      <c r="K531" s="19">
        <f>VLOOKUP($C531, Barem!$L:$O,4,0)</f>
        <v>0.2</v>
      </c>
      <c r="L531" s="19">
        <f>VLOOKUP($C531, Barem!$L:$P,5,0)</f>
        <v>0.5</v>
      </c>
      <c r="M531" s="49"/>
      <c r="N531" s="83">
        <f>IF(D531&gt;21,VLOOKUP(D531,Barem!$R$1:$S$48,2,1),0)</f>
        <v>0</v>
      </c>
      <c r="O531" s="46">
        <f t="shared" si="33"/>
        <v>0</v>
      </c>
      <c r="P531" s="52"/>
      <c r="Q531" s="18">
        <f t="shared" si="34"/>
        <v>1</v>
      </c>
      <c r="S531" s="76" t="e">
        <f t="shared" si="35"/>
        <v>#DIV/0!</v>
      </c>
    </row>
    <row r="532" spans="1:19" x14ac:dyDescent="0.2">
      <c r="A532" s="23" t="s">
        <v>54</v>
      </c>
      <c r="B532" s="36" t="str">
        <f>VLOOKUP(A532,Participanti!A:B,2,0)</f>
        <v>M</v>
      </c>
      <c r="C532" s="24">
        <v>12</v>
      </c>
      <c r="D532" s="24">
        <v>15.12</v>
      </c>
      <c r="E532" s="25">
        <v>6.2152777777777779E-2</v>
      </c>
      <c r="F532" s="26">
        <f t="shared" si="32"/>
        <v>4.1106334509112292E-3</v>
      </c>
      <c r="G532" s="18">
        <f>IF(B532="F",VLOOKUP(D532,Barem!$B$2:$C$11,2,1),VLOOKUP(D532,Barem!$B$12:$C$21,2,1))</f>
        <v>3.5</v>
      </c>
      <c r="H532" s="18">
        <f>IF(G532=0,0,IF(B532="F",VLOOKUP(F532,Barem!$G$2:$H$11,2,1),VLOOKUP(F532,Barem!$G$12:$H$21,2,1)))</f>
        <v>1.5</v>
      </c>
      <c r="I532" s="24">
        <v>2</v>
      </c>
      <c r="J532" s="19">
        <f>VLOOKUP($C532, Barem!$L:$N,3,0)</f>
        <v>0.3</v>
      </c>
      <c r="K532" s="19">
        <f>VLOOKUP($C532, Barem!$L:$O,4,0)</f>
        <v>0.2</v>
      </c>
      <c r="L532" s="19">
        <f>VLOOKUP($C532, Barem!$L:$P,5,0)</f>
        <v>0.5</v>
      </c>
      <c r="M532" s="49"/>
      <c r="N532" s="83">
        <f>IF(D532&gt;21,VLOOKUP(D532,Barem!$R$1:$S$48,2,1),0)</f>
        <v>0</v>
      </c>
      <c r="O532" s="46">
        <f t="shared" si="33"/>
        <v>2.35</v>
      </c>
      <c r="P532" s="52">
        <v>43671</v>
      </c>
      <c r="Q532" s="18">
        <f t="shared" si="34"/>
        <v>1</v>
      </c>
      <c r="S532" s="76">
        <f t="shared" si="35"/>
        <v>0.15542328042328044</v>
      </c>
    </row>
    <row r="533" spans="1:19" x14ac:dyDescent="0.2">
      <c r="A533" s="23" t="s">
        <v>55</v>
      </c>
      <c r="B533" s="36" t="str">
        <f>VLOOKUP(A533,Participanti!A:B,2,0)</f>
        <v>F</v>
      </c>
      <c r="C533" s="24">
        <v>12</v>
      </c>
      <c r="D533" s="24"/>
      <c r="E533" s="25"/>
      <c r="F533" s="26" t="e">
        <f t="shared" si="32"/>
        <v>#DIV/0!</v>
      </c>
      <c r="G533" s="18">
        <f>IF(B533="F",VLOOKUP(D533,Barem!$B$2:$C$11,2,1),VLOOKUP(D533,Barem!$B$12:$C$21,2,1))</f>
        <v>0</v>
      </c>
      <c r="H533" s="18">
        <f>IF(G533=0,0,IF(B533="F",VLOOKUP(F533,Barem!$G$2:$H$11,2,1),VLOOKUP(F533,Barem!$G$12:$H$21,2,1)))</f>
        <v>0</v>
      </c>
      <c r="I533" s="24"/>
      <c r="J533" s="19">
        <f>VLOOKUP($C533, Barem!$L:$N,3,0)</f>
        <v>0.3</v>
      </c>
      <c r="K533" s="19">
        <f>VLOOKUP($C533, Barem!$L:$O,4,0)</f>
        <v>0.2</v>
      </c>
      <c r="L533" s="19">
        <f>VLOOKUP($C533, Barem!$L:$P,5,0)</f>
        <v>0.5</v>
      </c>
      <c r="M533" s="49"/>
      <c r="N533" s="83">
        <f>IF(D533&gt;21,VLOOKUP(D533,Barem!$R$1:$S$48,2,1),0)</f>
        <v>0</v>
      </c>
      <c r="O533" s="46">
        <f t="shared" si="33"/>
        <v>0</v>
      </c>
      <c r="P533" s="52"/>
      <c r="Q533" s="18">
        <f t="shared" si="34"/>
        <v>1</v>
      </c>
      <c r="S533" s="76" t="e">
        <f t="shared" si="35"/>
        <v>#DIV/0!</v>
      </c>
    </row>
    <row r="534" spans="1:19" x14ac:dyDescent="0.2">
      <c r="A534" s="23" t="s">
        <v>56</v>
      </c>
      <c r="B534" s="36" t="str">
        <f>VLOOKUP(A534,Participanti!A:B,2,0)</f>
        <v>F</v>
      </c>
      <c r="C534" s="24">
        <v>12</v>
      </c>
      <c r="D534" s="24"/>
      <c r="E534" s="25"/>
      <c r="F534" s="26" t="e">
        <f t="shared" si="32"/>
        <v>#DIV/0!</v>
      </c>
      <c r="G534" s="18">
        <f>IF(B534="F",VLOOKUP(D534,Barem!$B$2:$C$11,2,1),VLOOKUP(D534,Barem!$B$12:$C$21,2,1))</f>
        <v>0</v>
      </c>
      <c r="H534" s="18">
        <f>IF(G534=0,0,IF(B534="F",VLOOKUP(F534,Barem!$G$2:$H$11,2,1),VLOOKUP(F534,Barem!$G$12:$H$21,2,1)))</f>
        <v>0</v>
      </c>
      <c r="I534" s="24"/>
      <c r="J534" s="19">
        <f>VLOOKUP($C534, Barem!$L:$N,3,0)</f>
        <v>0.3</v>
      </c>
      <c r="K534" s="19">
        <f>VLOOKUP($C534, Barem!$L:$O,4,0)</f>
        <v>0.2</v>
      </c>
      <c r="L534" s="19">
        <f>VLOOKUP($C534, Barem!$L:$P,5,0)</f>
        <v>0.5</v>
      </c>
      <c r="M534" s="49"/>
      <c r="N534" s="83">
        <f>IF(D534&gt;21,VLOOKUP(D534,Barem!$R$1:$S$48,2,1),0)</f>
        <v>0</v>
      </c>
      <c r="O534" s="46">
        <f t="shared" si="33"/>
        <v>0</v>
      </c>
      <c r="P534" s="52"/>
      <c r="Q534" s="18">
        <f t="shared" si="34"/>
        <v>1</v>
      </c>
      <c r="S534" s="76" t="e">
        <f t="shared" si="35"/>
        <v>#DIV/0!</v>
      </c>
    </row>
    <row r="535" spans="1:19" x14ac:dyDescent="0.2">
      <c r="A535" s="23" t="s">
        <v>8</v>
      </c>
      <c r="B535" s="36" t="str">
        <f>VLOOKUP(A535,Participanti!A:B,2,0)</f>
        <v>M</v>
      </c>
      <c r="C535" s="24">
        <v>12</v>
      </c>
      <c r="D535" s="24"/>
      <c r="E535" s="25"/>
      <c r="F535" s="26" t="e">
        <f t="shared" si="32"/>
        <v>#DIV/0!</v>
      </c>
      <c r="G535" s="18">
        <f>IF(B535="F",VLOOKUP(D535,Barem!$B$2:$C$11,2,1),VLOOKUP(D535,Barem!$B$12:$C$21,2,1))</f>
        <v>0</v>
      </c>
      <c r="H535" s="18">
        <f>IF(G535=0,0,IF(B535="F",VLOOKUP(F535,Barem!$G$2:$H$11,2,1),VLOOKUP(F535,Barem!$G$12:$H$21,2,1)))</f>
        <v>0</v>
      </c>
      <c r="I535" s="24"/>
      <c r="J535" s="19">
        <f>VLOOKUP($C535, Barem!$L:$N,3,0)</f>
        <v>0.3</v>
      </c>
      <c r="K535" s="19">
        <f>VLOOKUP($C535, Barem!$L:$O,4,0)</f>
        <v>0.2</v>
      </c>
      <c r="L535" s="19">
        <f>VLOOKUP($C535, Barem!$L:$P,5,0)</f>
        <v>0.5</v>
      </c>
      <c r="M535" s="49"/>
      <c r="N535" s="83">
        <f>IF(D535&gt;21,VLOOKUP(D535,Barem!$R$1:$S$48,2,1),0)</f>
        <v>0</v>
      </c>
      <c r="O535" s="46">
        <f t="shared" si="33"/>
        <v>0</v>
      </c>
      <c r="P535" s="52"/>
      <c r="Q535" s="18">
        <f t="shared" si="34"/>
        <v>1</v>
      </c>
      <c r="S535" s="76" t="e">
        <f t="shared" si="35"/>
        <v>#DIV/0!</v>
      </c>
    </row>
    <row r="536" spans="1:19" x14ac:dyDescent="0.2">
      <c r="A536" s="23" t="s">
        <v>57</v>
      </c>
      <c r="B536" s="36" t="str">
        <f>VLOOKUP(A536,Participanti!A:B,2,0)</f>
        <v>M</v>
      </c>
      <c r="C536" s="24">
        <v>12</v>
      </c>
      <c r="D536" s="24">
        <v>16</v>
      </c>
      <c r="E536" s="25">
        <v>5.5081018518518515E-2</v>
      </c>
      <c r="F536" s="26">
        <f t="shared" si="32"/>
        <v>3.4425636574074072E-3</v>
      </c>
      <c r="G536" s="18">
        <f>IF(B536="F",VLOOKUP(D536,Barem!$B$2:$C$11,2,1),VLOOKUP(D536,Barem!$B$12:$C$21,2,1))</f>
        <v>3.5</v>
      </c>
      <c r="H536" s="18">
        <f>IF(G536=0,0,IF(B536="F",VLOOKUP(F536,Barem!$G$2:$H$11,2,1),VLOOKUP(F536,Barem!$G$12:$H$21,2,1)))</f>
        <v>3</v>
      </c>
      <c r="I536" s="24">
        <v>1.5</v>
      </c>
      <c r="J536" s="19">
        <f>VLOOKUP($C536, Barem!$L:$N,3,0)</f>
        <v>0.3</v>
      </c>
      <c r="K536" s="19">
        <f>VLOOKUP($C536, Barem!$L:$O,4,0)</f>
        <v>0.2</v>
      </c>
      <c r="L536" s="19">
        <f>VLOOKUP($C536, Barem!$L:$P,5,0)</f>
        <v>0.5</v>
      </c>
      <c r="M536" s="49"/>
      <c r="N536" s="83">
        <f>IF(D536&gt;21,VLOOKUP(D536,Barem!$R$1:$S$48,2,1),0)</f>
        <v>0</v>
      </c>
      <c r="O536" s="46">
        <f t="shared" si="33"/>
        <v>2.4000000000000004</v>
      </c>
      <c r="P536" s="52">
        <v>43674</v>
      </c>
      <c r="Q536" s="18">
        <f t="shared" si="34"/>
        <v>1</v>
      </c>
      <c r="S536" s="76">
        <f t="shared" si="35"/>
        <v>0.15000000000000002</v>
      </c>
    </row>
    <row r="537" spans="1:19" x14ac:dyDescent="0.2">
      <c r="A537" s="23" t="s">
        <v>59</v>
      </c>
      <c r="B537" s="36" t="str">
        <f>VLOOKUP(A537,Participanti!A:B,2,0)</f>
        <v>M</v>
      </c>
      <c r="C537" s="24">
        <v>12</v>
      </c>
      <c r="D537" s="24">
        <v>14.66</v>
      </c>
      <c r="E537" s="25">
        <v>5.5879629629629633E-2</v>
      </c>
      <c r="F537" s="26">
        <f t="shared" si="32"/>
        <v>3.8117073417209845E-3</v>
      </c>
      <c r="G537" s="18">
        <f>IF(B537="F",VLOOKUP(D537,Barem!$B$2:$C$11,2,1),VLOOKUP(D537,Barem!$B$12:$C$21,2,1))</f>
        <v>3</v>
      </c>
      <c r="H537" s="18">
        <f>IF(G537=0,0,IF(B537="F",VLOOKUP(F537,Barem!$G$2:$H$11,2,1),VLOOKUP(F537,Barem!$G$12:$H$21,2,1)))</f>
        <v>2</v>
      </c>
      <c r="I537" s="24">
        <v>3.5</v>
      </c>
      <c r="J537" s="19">
        <f>VLOOKUP($C537, Barem!$L:$N,3,0)</f>
        <v>0.3</v>
      </c>
      <c r="K537" s="19">
        <f>VLOOKUP($C537, Barem!$L:$O,4,0)</f>
        <v>0.2</v>
      </c>
      <c r="L537" s="19">
        <f>VLOOKUP($C537, Barem!$L:$P,5,0)</f>
        <v>0.5</v>
      </c>
      <c r="M537" s="49"/>
      <c r="N537" s="83">
        <f>IF(D537&gt;21,VLOOKUP(D537,Barem!$R$1:$S$48,2,1),0)</f>
        <v>0</v>
      </c>
      <c r="O537" s="46">
        <f t="shared" si="33"/>
        <v>3.05</v>
      </c>
      <c r="P537" s="52">
        <v>43673</v>
      </c>
      <c r="Q537" s="18">
        <f t="shared" si="34"/>
        <v>1</v>
      </c>
      <c r="S537" s="76">
        <f t="shared" si="35"/>
        <v>0.20804911323328784</v>
      </c>
    </row>
    <row r="538" spans="1:19" x14ac:dyDescent="0.2">
      <c r="A538" s="23" t="s">
        <v>60</v>
      </c>
      <c r="B538" s="36" t="str">
        <f>VLOOKUP(A538,Participanti!A:B,2,0)</f>
        <v>F</v>
      </c>
      <c r="C538" s="24">
        <v>12</v>
      </c>
      <c r="D538" s="24"/>
      <c r="E538" s="25"/>
      <c r="F538" s="26" t="e">
        <f t="shared" si="32"/>
        <v>#DIV/0!</v>
      </c>
      <c r="G538" s="18">
        <f>IF(B538="F",VLOOKUP(D538,Barem!$B$2:$C$11,2,1),VLOOKUP(D538,Barem!$B$12:$C$21,2,1))</f>
        <v>0</v>
      </c>
      <c r="H538" s="18">
        <f>IF(G538=0,0,IF(B538="F",VLOOKUP(F538,Barem!$G$2:$H$11,2,1),VLOOKUP(F538,Barem!$G$12:$H$21,2,1)))</f>
        <v>0</v>
      </c>
      <c r="I538" s="24"/>
      <c r="J538" s="19">
        <f>VLOOKUP($C538, Barem!$L:$N,3,0)</f>
        <v>0.3</v>
      </c>
      <c r="K538" s="19">
        <f>VLOOKUP($C538, Barem!$L:$O,4,0)</f>
        <v>0.2</v>
      </c>
      <c r="L538" s="19">
        <f>VLOOKUP($C538, Barem!$L:$P,5,0)</f>
        <v>0.5</v>
      </c>
      <c r="M538" s="49"/>
      <c r="N538" s="83">
        <f>IF(D538&gt;21,VLOOKUP(D538,Barem!$R$1:$S$48,2,1),0)</f>
        <v>0</v>
      </c>
      <c r="O538" s="46">
        <f t="shared" si="33"/>
        <v>0</v>
      </c>
      <c r="P538" s="52"/>
      <c r="Q538" s="18">
        <f t="shared" si="34"/>
        <v>1</v>
      </c>
      <c r="S538" s="76" t="e">
        <f t="shared" si="35"/>
        <v>#DIV/0!</v>
      </c>
    </row>
    <row r="539" spans="1:19" x14ac:dyDescent="0.2">
      <c r="A539" s="23" t="s">
        <v>61</v>
      </c>
      <c r="B539" s="36" t="str">
        <f>VLOOKUP(A539,Participanti!A:B,2,0)</f>
        <v>M</v>
      </c>
      <c r="C539" s="24">
        <v>12</v>
      </c>
      <c r="D539" s="24">
        <v>21</v>
      </c>
      <c r="E539" s="25">
        <v>8.0034722222222229E-2</v>
      </c>
      <c r="F539" s="26">
        <f t="shared" si="32"/>
        <v>3.8111772486772492E-3</v>
      </c>
      <c r="G539" s="18">
        <f>IF(B539="F",VLOOKUP(D539,Barem!$B$2:$C$11,2,1),VLOOKUP(D539,Barem!$B$12:$C$21,2,1))</f>
        <v>5</v>
      </c>
      <c r="H539" s="18">
        <f>IF(G539=0,0,IF(B539="F",VLOOKUP(F539,Barem!$G$2:$H$11,2,1),VLOOKUP(F539,Barem!$G$12:$H$21,2,1)))</f>
        <v>2</v>
      </c>
      <c r="I539" s="24">
        <v>4.5</v>
      </c>
      <c r="J539" s="19">
        <f>VLOOKUP($C539, Barem!$L:$N,3,0)</f>
        <v>0.3</v>
      </c>
      <c r="K539" s="19">
        <f>VLOOKUP($C539, Barem!$L:$O,4,0)</f>
        <v>0.2</v>
      </c>
      <c r="L539" s="19">
        <f>VLOOKUP($C539, Barem!$L:$P,5,0)</f>
        <v>0.5</v>
      </c>
      <c r="M539" s="49"/>
      <c r="N539" s="83">
        <f>IF(D539&gt;21,VLOOKUP(D539,Barem!$R$1:$S$48,2,1),0)</f>
        <v>0</v>
      </c>
      <c r="O539" s="46">
        <f t="shared" si="33"/>
        <v>4.1500000000000004</v>
      </c>
      <c r="P539" s="52">
        <v>43674</v>
      </c>
      <c r="Q539" s="18">
        <f t="shared" si="34"/>
        <v>1</v>
      </c>
      <c r="S539" s="76">
        <f t="shared" si="35"/>
        <v>0.19761904761904764</v>
      </c>
    </row>
    <row r="540" spans="1:19" x14ac:dyDescent="0.2">
      <c r="A540" s="23" t="s">
        <v>62</v>
      </c>
      <c r="B540" s="36" t="str">
        <f>VLOOKUP(A540,Participanti!A:B,2,0)</f>
        <v>M</v>
      </c>
      <c r="C540" s="24">
        <v>12</v>
      </c>
      <c r="D540" s="24">
        <v>16.059999999999999</v>
      </c>
      <c r="E540" s="25">
        <v>6.069444444444444E-2</v>
      </c>
      <c r="F540" s="74">
        <f t="shared" si="32"/>
        <v>3.7792306627923065E-3</v>
      </c>
      <c r="G540" s="18">
        <f>IF(B540="F",VLOOKUP(D540,Barem!$B$2:$C$11,2,1),VLOOKUP(D540,Barem!$B$12:$C$21,2,1))</f>
        <v>3.5</v>
      </c>
      <c r="H540" s="18">
        <f>IF(G540=0,0,IF(B540="F",VLOOKUP(F540,Barem!$G$2:$H$11,2,1),VLOOKUP(F540,Barem!$G$12:$H$21,2,1)))</f>
        <v>2</v>
      </c>
      <c r="I540" s="24">
        <v>3.5</v>
      </c>
      <c r="J540" s="19">
        <f>VLOOKUP($C540, Barem!$L:$N,3,0)</f>
        <v>0.3</v>
      </c>
      <c r="K540" s="19">
        <f>VLOOKUP($C540, Barem!$L:$O,4,0)</f>
        <v>0.2</v>
      </c>
      <c r="L540" s="19">
        <f>VLOOKUP($C540, Barem!$L:$P,5,0)</f>
        <v>0.5</v>
      </c>
      <c r="M540" s="49"/>
      <c r="N540" s="83">
        <f>IF(D540&gt;21,VLOOKUP(D540,Barem!$R$1:$S$48,2,1),0)</f>
        <v>0</v>
      </c>
      <c r="O540" s="46">
        <f t="shared" si="33"/>
        <v>3.2</v>
      </c>
      <c r="P540" s="52">
        <v>43674</v>
      </c>
      <c r="Q540" s="18">
        <f t="shared" si="34"/>
        <v>1</v>
      </c>
      <c r="S540" s="76">
        <f t="shared" si="35"/>
        <v>0.19925280199252804</v>
      </c>
    </row>
    <row r="541" spans="1:19" x14ac:dyDescent="0.2">
      <c r="A541" s="23" t="s">
        <v>63</v>
      </c>
      <c r="B541" s="36" t="str">
        <f>VLOOKUP(A541,Participanti!A:B,2,0)</f>
        <v>M</v>
      </c>
      <c r="C541" s="24">
        <v>12</v>
      </c>
      <c r="D541" s="24">
        <v>21.1</v>
      </c>
      <c r="E541" s="25">
        <v>8.8796296296296304E-2</v>
      </c>
      <c r="F541" s="26">
        <f t="shared" si="32"/>
        <v>4.2083552747059858E-3</v>
      </c>
      <c r="G541" s="18">
        <f>IF(B541="F",VLOOKUP(D541,Barem!$B$2:$C$11,2,1),VLOOKUP(D541,Barem!$B$12:$C$21,2,1))</f>
        <v>5</v>
      </c>
      <c r="H541" s="18">
        <f>IF(G541=0,0,IF(B541="F",VLOOKUP(F541,Barem!$G$2:$H$11,2,1),VLOOKUP(F541,Barem!$G$12:$H$21,2,1)))</f>
        <v>1</v>
      </c>
      <c r="I541" s="24">
        <v>4</v>
      </c>
      <c r="J541" s="19">
        <f>VLOOKUP($C541, Barem!$L:$N,3,0)</f>
        <v>0.3</v>
      </c>
      <c r="K541" s="19">
        <f>VLOOKUP($C541, Barem!$L:$O,4,0)</f>
        <v>0.2</v>
      </c>
      <c r="L541" s="19">
        <f>VLOOKUP($C541, Barem!$L:$P,5,0)</f>
        <v>0.5</v>
      </c>
      <c r="M541" s="49"/>
      <c r="N541" s="83">
        <f>IF(D541&gt;21,VLOOKUP(D541,Barem!$R$1:$S$48,2,1),0)</f>
        <v>0</v>
      </c>
      <c r="O541" s="46">
        <f t="shared" si="33"/>
        <v>3.7</v>
      </c>
      <c r="P541" s="52">
        <v>43673</v>
      </c>
      <c r="Q541" s="18">
        <f t="shared" si="34"/>
        <v>1</v>
      </c>
      <c r="S541" s="76">
        <f t="shared" si="35"/>
        <v>0.17535545023696683</v>
      </c>
    </row>
    <row r="542" spans="1:19" x14ac:dyDescent="0.2">
      <c r="A542" s="23" t="s">
        <v>64</v>
      </c>
      <c r="B542" s="36" t="str">
        <f>VLOOKUP(A542,Participanti!A:B,2,0)</f>
        <v>F</v>
      </c>
      <c r="C542" s="24">
        <v>12</v>
      </c>
      <c r="D542" s="24">
        <v>4</v>
      </c>
      <c r="E542" s="25">
        <v>2.1701388888888892E-2</v>
      </c>
      <c r="F542" s="26">
        <f t="shared" si="32"/>
        <v>5.4253472222222229E-3</v>
      </c>
      <c r="G542" s="18">
        <f>IF(B542="F",VLOOKUP(D542,Barem!$B$2:$C$11,2,1),VLOOKUP(D542,Barem!$B$12:$C$21,2,1))</f>
        <v>1</v>
      </c>
      <c r="H542" s="18">
        <f>IF(G542=0,0,IF(B542="F",VLOOKUP(F542,Barem!$G$2:$H$11,2,1),VLOOKUP(F542,Barem!$G$12:$H$21,2,1)))</f>
        <v>1</v>
      </c>
      <c r="I542" s="24">
        <v>4</v>
      </c>
      <c r="J542" s="19">
        <f>VLOOKUP($C542, Barem!$L:$N,3,0)</f>
        <v>0.3</v>
      </c>
      <c r="K542" s="19">
        <f>VLOOKUP($C542, Barem!$L:$O,4,0)</f>
        <v>0.2</v>
      </c>
      <c r="L542" s="19">
        <f>VLOOKUP($C542, Barem!$L:$P,5,0)</f>
        <v>0.5</v>
      </c>
      <c r="M542" s="49"/>
      <c r="N542" s="83">
        <f>IF(D542&gt;21,VLOOKUP(D542,Barem!$R$1:$S$48,2,1),0)</f>
        <v>0</v>
      </c>
      <c r="O542" s="46">
        <f t="shared" si="33"/>
        <v>2.5</v>
      </c>
      <c r="P542" s="52">
        <v>43673</v>
      </c>
      <c r="Q542" s="18">
        <f t="shared" si="34"/>
        <v>1</v>
      </c>
      <c r="S542" s="76">
        <f t="shared" si="35"/>
        <v>0.625</v>
      </c>
    </row>
    <row r="543" spans="1:19" x14ac:dyDescent="0.2">
      <c r="A543" s="23" t="s">
        <v>65</v>
      </c>
      <c r="B543" s="36" t="str">
        <f>VLOOKUP(A543,Participanti!A:B,2,0)</f>
        <v>M</v>
      </c>
      <c r="C543" s="24">
        <v>12</v>
      </c>
      <c r="D543" s="24">
        <v>9.24</v>
      </c>
      <c r="E543" s="25">
        <v>3.6840277777777777E-2</v>
      </c>
      <c r="F543" s="26">
        <f t="shared" si="32"/>
        <v>3.9870430495430494E-3</v>
      </c>
      <c r="G543" s="18">
        <f>IF(B543="F",VLOOKUP(D543,Barem!$B$2:$C$11,2,1),VLOOKUP(D543,Barem!$B$12:$C$21,2,1))</f>
        <v>2</v>
      </c>
      <c r="H543" s="18">
        <f>IF(G543=0,0,IF(B543="F",VLOOKUP(F543,Barem!$G$2:$H$11,2,1),VLOOKUP(F543,Barem!$G$12:$H$21,2,1)))</f>
        <v>1.5</v>
      </c>
      <c r="I543" s="24">
        <v>4</v>
      </c>
      <c r="J543" s="19">
        <f>VLOOKUP($C543, Barem!$L:$N,3,0)</f>
        <v>0.3</v>
      </c>
      <c r="K543" s="19">
        <f>VLOOKUP($C543, Barem!$L:$O,4,0)</f>
        <v>0.2</v>
      </c>
      <c r="L543" s="19">
        <f>VLOOKUP($C543, Barem!$L:$P,5,0)</f>
        <v>0.5</v>
      </c>
      <c r="M543" s="49"/>
      <c r="N543" s="83">
        <f>IF(D543&gt;21,VLOOKUP(D543,Barem!$R$1:$S$48,2,1),0)</f>
        <v>0</v>
      </c>
      <c r="O543" s="46">
        <f t="shared" si="33"/>
        <v>2.9</v>
      </c>
      <c r="P543" s="52">
        <v>43669</v>
      </c>
      <c r="Q543" s="18">
        <f t="shared" si="34"/>
        <v>1</v>
      </c>
      <c r="S543" s="76">
        <f t="shared" si="35"/>
        <v>0.31385281385281383</v>
      </c>
    </row>
    <row r="544" spans="1:19" x14ac:dyDescent="0.2">
      <c r="A544" s="23" t="s">
        <v>66</v>
      </c>
      <c r="B544" s="36" t="str">
        <f>VLOOKUP(A544,Participanti!A:B,2,0)</f>
        <v>M</v>
      </c>
      <c r="C544" s="24">
        <v>12</v>
      </c>
      <c r="D544" s="24">
        <v>24.01</v>
      </c>
      <c r="E544" s="25">
        <v>8.082175925925926E-2</v>
      </c>
      <c r="F544" s="26">
        <f t="shared" si="32"/>
        <v>3.3661707313310811E-3</v>
      </c>
      <c r="G544" s="18">
        <f>IF(B544="F",VLOOKUP(D544,Barem!$B$2:$C$11,2,1),VLOOKUP(D544,Barem!$B$12:$C$21,2,1))</f>
        <v>5</v>
      </c>
      <c r="H544" s="18">
        <f>IF(G544=0,0,IF(B544="F",VLOOKUP(F544,Barem!$G$2:$H$11,2,1),VLOOKUP(F544,Barem!$G$12:$H$21,2,1)))</f>
        <v>3</v>
      </c>
      <c r="I544" s="24">
        <v>2.5</v>
      </c>
      <c r="J544" s="19">
        <f>VLOOKUP($C544, Barem!$L:$N,3,0)</f>
        <v>0.3</v>
      </c>
      <c r="K544" s="19">
        <f>VLOOKUP($C544, Barem!$L:$O,4,0)</f>
        <v>0.2</v>
      </c>
      <c r="L544" s="19">
        <f>VLOOKUP($C544, Barem!$L:$P,5,0)</f>
        <v>0.5</v>
      </c>
      <c r="M544" s="49"/>
      <c r="N544" s="83">
        <f>IF(D544&gt;21,VLOOKUP(D544,Barem!$R$1:$S$48,2,1),0)</f>
        <v>0</v>
      </c>
      <c r="O544" s="46">
        <f t="shared" si="33"/>
        <v>3.35</v>
      </c>
      <c r="P544" s="52">
        <v>43673</v>
      </c>
      <c r="Q544" s="18">
        <f t="shared" si="34"/>
        <v>1</v>
      </c>
      <c r="S544" s="76">
        <f t="shared" si="35"/>
        <v>0.13952519783423573</v>
      </c>
    </row>
    <row r="545" spans="1:19" x14ac:dyDescent="0.2">
      <c r="A545" s="23" t="s">
        <v>67</v>
      </c>
      <c r="B545" s="36" t="str">
        <f>VLOOKUP(A545,Participanti!A:B,2,0)</f>
        <v>M</v>
      </c>
      <c r="C545" s="24">
        <v>12</v>
      </c>
      <c r="D545" s="24"/>
      <c r="E545" s="25"/>
      <c r="F545" s="26" t="e">
        <f t="shared" si="32"/>
        <v>#DIV/0!</v>
      </c>
      <c r="G545" s="18">
        <f>IF(B545="F",VLOOKUP(D545,Barem!$B$2:$C$11,2,1),VLOOKUP(D545,Barem!$B$12:$C$21,2,1))</f>
        <v>0</v>
      </c>
      <c r="H545" s="18">
        <f>IF(G545=0,0,IF(B545="F",VLOOKUP(F545,Barem!$G$2:$H$11,2,1),VLOOKUP(F545,Barem!$G$12:$H$21,2,1)))</f>
        <v>0</v>
      </c>
      <c r="I545" s="24"/>
      <c r="J545" s="19">
        <f>VLOOKUP($C545, Barem!$L:$N,3,0)</f>
        <v>0.3</v>
      </c>
      <c r="K545" s="19">
        <f>VLOOKUP($C545, Barem!$L:$O,4,0)</f>
        <v>0.2</v>
      </c>
      <c r="L545" s="19">
        <f>VLOOKUP($C545, Barem!$L:$P,5,0)</f>
        <v>0.5</v>
      </c>
      <c r="M545" s="49"/>
      <c r="N545" s="83">
        <f>IF(D545&gt;21,VLOOKUP(D545,Barem!$R$1:$S$48,2,1),0)</f>
        <v>0</v>
      </c>
      <c r="O545" s="46">
        <f t="shared" si="33"/>
        <v>0</v>
      </c>
      <c r="P545" s="52"/>
      <c r="Q545" s="18">
        <f t="shared" si="34"/>
        <v>1</v>
      </c>
      <c r="S545" s="76" t="e">
        <f t="shared" si="35"/>
        <v>#DIV/0!</v>
      </c>
    </row>
    <row r="546" spans="1:19" x14ac:dyDescent="0.2">
      <c r="A546" s="23" t="s">
        <v>68</v>
      </c>
      <c r="B546" s="36" t="str">
        <f>VLOOKUP(A546,Participanti!A:B,2,0)</f>
        <v>M</v>
      </c>
      <c r="C546" s="24">
        <v>12</v>
      </c>
      <c r="D546" s="24"/>
      <c r="E546" s="25"/>
      <c r="F546" s="26" t="e">
        <f t="shared" si="32"/>
        <v>#DIV/0!</v>
      </c>
      <c r="G546" s="18">
        <f>IF(B546="F",VLOOKUP(D546,Barem!$B$2:$C$11,2,1),VLOOKUP(D546,Barem!$B$12:$C$21,2,1))</f>
        <v>0</v>
      </c>
      <c r="H546" s="18">
        <f>IF(G546=0,0,IF(B546="F",VLOOKUP(F546,Barem!$G$2:$H$11,2,1),VLOOKUP(F546,Barem!$G$12:$H$21,2,1)))</f>
        <v>0</v>
      </c>
      <c r="I546" s="24"/>
      <c r="J546" s="19">
        <f>VLOOKUP($C546, Barem!$L:$N,3,0)</f>
        <v>0.3</v>
      </c>
      <c r="K546" s="19">
        <f>VLOOKUP($C546, Barem!$L:$O,4,0)</f>
        <v>0.2</v>
      </c>
      <c r="L546" s="19">
        <f>VLOOKUP($C546, Barem!$L:$P,5,0)</f>
        <v>0.5</v>
      </c>
      <c r="M546" s="49"/>
      <c r="N546" s="83">
        <f>IF(D546&gt;21,VLOOKUP(D546,Barem!$R$1:$S$48,2,1),0)</f>
        <v>0</v>
      </c>
      <c r="O546" s="46">
        <f t="shared" si="33"/>
        <v>0</v>
      </c>
      <c r="P546" s="52"/>
      <c r="Q546" s="18">
        <f t="shared" si="34"/>
        <v>1</v>
      </c>
      <c r="S546" s="76" t="e">
        <f t="shared" si="35"/>
        <v>#DIV/0!</v>
      </c>
    </row>
    <row r="547" spans="1:19" x14ac:dyDescent="0.2">
      <c r="A547" s="23" t="s">
        <v>69</v>
      </c>
      <c r="B547" s="36" t="str">
        <f>VLOOKUP(A547,Participanti!A:B,2,0)</f>
        <v>M</v>
      </c>
      <c r="C547" s="24">
        <v>12</v>
      </c>
      <c r="D547" s="24">
        <v>15.02</v>
      </c>
      <c r="E547" s="25">
        <v>7.5243055555555563E-2</v>
      </c>
      <c r="F547" s="26">
        <f t="shared" si="32"/>
        <v>5.0095243379198115E-3</v>
      </c>
      <c r="G547" s="18">
        <f>IF(B547="F",VLOOKUP(D547,Barem!$B$2:$C$11,2,1),VLOOKUP(D547,Barem!$B$12:$C$21,2,1))</f>
        <v>3.5</v>
      </c>
      <c r="H547" s="18">
        <f>IF(G547=0,0,IF(B547="F",VLOOKUP(F547,Barem!$G$2:$H$11,2,1),VLOOKUP(F547,Barem!$G$12:$H$21,2,1)))</f>
        <v>0</v>
      </c>
      <c r="I547" s="24">
        <v>3.5</v>
      </c>
      <c r="J547" s="19">
        <f>VLOOKUP($C547, Barem!$L:$N,3,0)</f>
        <v>0.3</v>
      </c>
      <c r="K547" s="19">
        <f>VLOOKUP($C547, Barem!$L:$O,4,0)</f>
        <v>0.2</v>
      </c>
      <c r="L547" s="19">
        <f>VLOOKUP($C547, Barem!$L:$P,5,0)</f>
        <v>0.5</v>
      </c>
      <c r="M547" s="49">
        <v>0.5</v>
      </c>
      <c r="N547" s="83">
        <f>IF(D547&gt;21,VLOOKUP(D547,Barem!$R$1:$S$48,2,1),0)</f>
        <v>0</v>
      </c>
      <c r="O547" s="46">
        <f t="shared" si="33"/>
        <v>3.3</v>
      </c>
      <c r="P547" s="52">
        <v>43673</v>
      </c>
      <c r="Q547" s="18">
        <f t="shared" si="34"/>
        <v>1</v>
      </c>
      <c r="S547" s="76">
        <f t="shared" si="35"/>
        <v>0.21970705725699066</v>
      </c>
    </row>
    <row r="548" spans="1:19" x14ac:dyDescent="0.2">
      <c r="A548" s="23" t="s">
        <v>70</v>
      </c>
      <c r="B548" s="36" t="str">
        <f>VLOOKUP(A548,Participanti!A:B,2,0)</f>
        <v>M</v>
      </c>
      <c r="C548" s="24">
        <v>12</v>
      </c>
      <c r="D548" s="24">
        <v>11.25</v>
      </c>
      <c r="E548" s="25">
        <v>4.116898148148148E-2</v>
      </c>
      <c r="F548" s="26">
        <f t="shared" ref="F548:F596" si="36">E548/D548</f>
        <v>3.6594650205761317E-3</v>
      </c>
      <c r="G548" s="18">
        <f>IF(B548="F",VLOOKUP(D548,Barem!$B$2:$C$11,2,1),VLOOKUP(D548,Barem!$B$12:$C$21,2,1))</f>
        <v>2.5</v>
      </c>
      <c r="H548" s="18">
        <f>IF(G548=0,0,IF(B548="F",VLOOKUP(F548,Barem!$G$2:$H$11,2,1),VLOOKUP(F548,Barem!$G$12:$H$21,2,1)))</f>
        <v>2</v>
      </c>
      <c r="I548" s="24">
        <v>1.5</v>
      </c>
      <c r="J548" s="19">
        <f>VLOOKUP($C548, Barem!$L:$N,3,0)</f>
        <v>0.3</v>
      </c>
      <c r="K548" s="19">
        <f>VLOOKUP($C548, Barem!$L:$O,4,0)</f>
        <v>0.2</v>
      </c>
      <c r="L548" s="19">
        <f>VLOOKUP($C548, Barem!$L:$P,5,0)</f>
        <v>0.5</v>
      </c>
      <c r="M548" s="49"/>
      <c r="N548" s="83">
        <f>IF(D548&gt;21,VLOOKUP(D548,Barem!$R$1:$S$48,2,1),0)</f>
        <v>0</v>
      </c>
      <c r="O548" s="46">
        <f t="shared" ref="O548:O596" si="37">G548*J548+H548*K548+I548*L548+M548+N548</f>
        <v>1.9</v>
      </c>
      <c r="P548" s="52">
        <v>43674</v>
      </c>
      <c r="Q548" s="18">
        <f t="shared" ref="Q548:Q596" si="38">COUNTIFS(A:A,A548,C:C,C548)</f>
        <v>1</v>
      </c>
      <c r="S548" s="76">
        <f t="shared" si="35"/>
        <v>0.16888888888888889</v>
      </c>
    </row>
    <row r="549" spans="1:19" x14ac:dyDescent="0.2">
      <c r="A549" s="23" t="s">
        <v>71</v>
      </c>
      <c r="B549" s="36" t="str">
        <f>VLOOKUP(A549,Participanti!A:B,2,0)</f>
        <v>M</v>
      </c>
      <c r="C549" s="24">
        <v>12</v>
      </c>
      <c r="D549" s="24">
        <v>10.07</v>
      </c>
      <c r="E549" s="25">
        <v>4.355324074074074E-2</v>
      </c>
      <c r="F549" s="26">
        <f t="shared" si="36"/>
        <v>4.3250487329434695E-3</v>
      </c>
      <c r="G549" s="18">
        <f>IF(B549="F",VLOOKUP(D549,Barem!$B$2:$C$11,2,1),VLOOKUP(D549,Barem!$B$12:$C$21,2,1))</f>
        <v>2.5</v>
      </c>
      <c r="H549" s="18">
        <f>IF(G549=0,0,IF(B549="F",VLOOKUP(F549,Barem!$G$2:$H$11,2,1),VLOOKUP(F549,Barem!$G$12:$H$21,2,1)))</f>
        <v>1</v>
      </c>
      <c r="I549" s="24">
        <v>1.5</v>
      </c>
      <c r="J549" s="19">
        <f>VLOOKUP($C549, Barem!$L:$N,3,0)</f>
        <v>0.3</v>
      </c>
      <c r="K549" s="19">
        <f>VLOOKUP($C549, Barem!$L:$O,4,0)</f>
        <v>0.2</v>
      </c>
      <c r="L549" s="19">
        <f>VLOOKUP($C549, Barem!$L:$P,5,0)</f>
        <v>0.5</v>
      </c>
      <c r="M549" s="49"/>
      <c r="N549" s="83">
        <f>IF(D549&gt;21,VLOOKUP(D549,Barem!$R$1:$S$48,2,1),0)</f>
        <v>0</v>
      </c>
      <c r="O549" s="46">
        <f t="shared" si="37"/>
        <v>1.7</v>
      </c>
      <c r="P549" s="52">
        <v>43670</v>
      </c>
      <c r="Q549" s="18">
        <f t="shared" si="38"/>
        <v>1</v>
      </c>
      <c r="S549" s="76">
        <f t="shared" si="35"/>
        <v>0.16881827209533265</v>
      </c>
    </row>
    <row r="550" spans="1:19" x14ac:dyDescent="0.2">
      <c r="A550" s="23" t="s">
        <v>58</v>
      </c>
      <c r="B550" s="36" t="str">
        <f>VLOOKUP(A550,Participanti!A:B,2,0)</f>
        <v>M</v>
      </c>
      <c r="C550" s="24">
        <v>12</v>
      </c>
      <c r="D550" s="24">
        <v>12</v>
      </c>
      <c r="E550" s="25">
        <v>4.3425925925925923E-2</v>
      </c>
      <c r="F550" s="26">
        <f t="shared" si="36"/>
        <v>3.6188271604938268E-3</v>
      </c>
      <c r="G550" s="18">
        <f>IF(B550="F",VLOOKUP(D550,Barem!$B$2:$C$11,2,1),VLOOKUP(D550,Barem!$B$12:$C$21,2,1))</f>
        <v>3</v>
      </c>
      <c r="H550" s="18">
        <f>IF(G550=0,0,IF(B550="F",VLOOKUP(F550,Barem!$G$2:$H$11,2,1),VLOOKUP(F550,Barem!$G$12:$H$21,2,1)))</f>
        <v>2.5</v>
      </c>
      <c r="I550" s="24">
        <v>1</v>
      </c>
      <c r="J550" s="19">
        <f>VLOOKUP($C550, Barem!$L:$N,3,0)</f>
        <v>0.3</v>
      </c>
      <c r="K550" s="19">
        <f>VLOOKUP($C550, Barem!$L:$O,4,0)</f>
        <v>0.2</v>
      </c>
      <c r="L550" s="19">
        <f>VLOOKUP($C550, Barem!$L:$P,5,0)</f>
        <v>0.5</v>
      </c>
      <c r="M550" s="49"/>
      <c r="N550" s="83">
        <f>IF(D550&gt;21,VLOOKUP(D550,Barem!$R$1:$S$48,2,1),0)</f>
        <v>0</v>
      </c>
      <c r="O550" s="46">
        <f t="shared" si="37"/>
        <v>1.9</v>
      </c>
      <c r="P550" s="52">
        <v>43670</v>
      </c>
      <c r="Q550" s="18">
        <f t="shared" si="38"/>
        <v>1</v>
      </c>
      <c r="S550" s="76">
        <f t="shared" si="35"/>
        <v>0.15833333333333333</v>
      </c>
    </row>
    <row r="551" spans="1:19" x14ac:dyDescent="0.2">
      <c r="A551" s="23" t="s">
        <v>72</v>
      </c>
      <c r="B551" s="36" t="str">
        <f>VLOOKUP(A551,Participanti!A:B,2,0)</f>
        <v>F</v>
      </c>
      <c r="C551" s="24">
        <v>12</v>
      </c>
      <c r="D551" s="24"/>
      <c r="E551" s="25"/>
      <c r="F551" s="26" t="e">
        <f t="shared" si="36"/>
        <v>#DIV/0!</v>
      </c>
      <c r="G551" s="18">
        <f>IF(B551="F",VLOOKUP(D551,Barem!$B$2:$C$11,2,1),VLOOKUP(D551,Barem!$B$12:$C$21,2,1))</f>
        <v>0</v>
      </c>
      <c r="H551" s="18">
        <f>IF(G551=0,0,IF(B551="F",VLOOKUP(F551,Barem!$G$2:$H$11,2,1),VLOOKUP(F551,Barem!$G$12:$H$21,2,1)))</f>
        <v>0</v>
      </c>
      <c r="I551" s="24"/>
      <c r="J551" s="19">
        <f>VLOOKUP($C551, Barem!$L:$N,3,0)</f>
        <v>0.3</v>
      </c>
      <c r="K551" s="19">
        <f>VLOOKUP($C551, Barem!$L:$O,4,0)</f>
        <v>0.2</v>
      </c>
      <c r="L551" s="19">
        <f>VLOOKUP($C551, Barem!$L:$P,5,0)</f>
        <v>0.5</v>
      </c>
      <c r="M551" s="49"/>
      <c r="N551" s="83">
        <f>IF(D551&gt;21,VLOOKUP(D551,Barem!$R$1:$S$48,2,1),0)</f>
        <v>0</v>
      </c>
      <c r="O551" s="46">
        <f t="shared" si="37"/>
        <v>0</v>
      </c>
      <c r="P551" s="52"/>
      <c r="Q551" s="18">
        <f t="shared" si="38"/>
        <v>1</v>
      </c>
      <c r="S551" s="76" t="e">
        <f t="shared" si="35"/>
        <v>#DIV/0!</v>
      </c>
    </row>
    <row r="552" spans="1:19" x14ac:dyDescent="0.2">
      <c r="A552" s="23" t="s">
        <v>73</v>
      </c>
      <c r="B552" s="36" t="str">
        <f>VLOOKUP(A552,Participanti!A:B,2,0)</f>
        <v>M</v>
      </c>
      <c r="C552" s="24">
        <v>12</v>
      </c>
      <c r="D552" s="24">
        <v>5.0999999999999996</v>
      </c>
      <c r="E552" s="25">
        <v>2.2222222222222223E-2</v>
      </c>
      <c r="F552" s="26">
        <f t="shared" si="36"/>
        <v>4.3572984749455342E-3</v>
      </c>
      <c r="G552" s="18">
        <f>IF(B552="F",VLOOKUP(D552,Barem!$B$2:$C$11,2,1),VLOOKUP(D552,Barem!$B$12:$C$21,2,1))</f>
        <v>1.5</v>
      </c>
      <c r="H552" s="18">
        <f>IF(G552=0,0,IF(B552="F",VLOOKUP(F552,Barem!$G$2:$H$11,2,1),VLOOKUP(F552,Barem!$G$12:$H$21,2,1)))</f>
        <v>1</v>
      </c>
      <c r="I552" s="24">
        <v>2</v>
      </c>
      <c r="J552" s="19">
        <f>VLOOKUP($C552, Barem!$L:$N,3,0)</f>
        <v>0.3</v>
      </c>
      <c r="K552" s="19">
        <f>VLOOKUP($C552, Barem!$L:$O,4,0)</f>
        <v>0.2</v>
      </c>
      <c r="L552" s="19">
        <f>VLOOKUP($C552, Barem!$L:$P,5,0)</f>
        <v>0.5</v>
      </c>
      <c r="M552" s="49"/>
      <c r="N552" s="83">
        <f>IF(D552&gt;21,VLOOKUP(D552,Barem!$R$1:$S$48,2,1),0)</f>
        <v>0</v>
      </c>
      <c r="O552" s="46">
        <f t="shared" si="37"/>
        <v>1.65</v>
      </c>
      <c r="P552" s="52">
        <v>43670</v>
      </c>
      <c r="Q552" s="18">
        <f t="shared" si="38"/>
        <v>1</v>
      </c>
      <c r="S552" s="76">
        <f t="shared" si="35"/>
        <v>0.3235294117647059</v>
      </c>
    </row>
    <row r="553" spans="1:19" x14ac:dyDescent="0.2">
      <c r="A553" s="23" t="s">
        <v>74</v>
      </c>
      <c r="B553" s="36" t="str">
        <f>VLOOKUP(A553,Participanti!A:B,2,0)</f>
        <v>M</v>
      </c>
      <c r="C553" s="24">
        <v>12</v>
      </c>
      <c r="D553" s="24"/>
      <c r="E553" s="25"/>
      <c r="F553" s="26" t="e">
        <f t="shared" si="36"/>
        <v>#DIV/0!</v>
      </c>
      <c r="G553" s="18">
        <f>IF(B553="F",VLOOKUP(D553,Barem!$B$2:$C$11,2,1),VLOOKUP(D553,Barem!$B$12:$C$21,2,1))</f>
        <v>0</v>
      </c>
      <c r="H553" s="18">
        <f>IF(G553=0,0,IF(B553="F",VLOOKUP(F553,Barem!$G$2:$H$11,2,1),VLOOKUP(F553,Barem!$G$12:$H$21,2,1)))</f>
        <v>0</v>
      </c>
      <c r="I553" s="24"/>
      <c r="J553" s="19">
        <f>VLOOKUP($C553, Barem!$L:$N,3,0)</f>
        <v>0.3</v>
      </c>
      <c r="K553" s="19">
        <f>VLOOKUP($C553, Barem!$L:$O,4,0)</f>
        <v>0.2</v>
      </c>
      <c r="L553" s="19">
        <f>VLOOKUP($C553, Barem!$L:$P,5,0)</f>
        <v>0.5</v>
      </c>
      <c r="M553" s="49"/>
      <c r="N553" s="83">
        <f>IF(D553&gt;21,VLOOKUP(D553,Barem!$R$1:$S$48,2,1),0)</f>
        <v>0</v>
      </c>
      <c r="O553" s="46">
        <f t="shared" si="37"/>
        <v>0</v>
      </c>
      <c r="P553" s="52"/>
      <c r="Q553" s="18">
        <f t="shared" si="38"/>
        <v>1</v>
      </c>
      <c r="S553" s="76" t="e">
        <f t="shared" si="35"/>
        <v>#DIV/0!</v>
      </c>
    </row>
    <row r="554" spans="1:19" x14ac:dyDescent="0.2">
      <c r="A554" s="23" t="s">
        <v>75</v>
      </c>
      <c r="B554" s="36" t="str">
        <f>VLOOKUP(A554,Participanti!A:B,2,0)</f>
        <v>M</v>
      </c>
      <c r="C554" s="24">
        <v>12</v>
      </c>
      <c r="D554" s="24">
        <v>10.87</v>
      </c>
      <c r="E554" s="25">
        <v>4.2777777777777776E-2</v>
      </c>
      <c r="F554" s="26">
        <f t="shared" si="36"/>
        <v>3.9353981396299705E-3</v>
      </c>
      <c r="G554" s="18">
        <f>IF(B554="F",VLOOKUP(D554,Barem!$B$2:$C$11,2,1),VLOOKUP(D554,Barem!$B$12:$C$21,2,1))</f>
        <v>2.5</v>
      </c>
      <c r="H554" s="18">
        <f>IF(G554=0,0,IF(B554="F",VLOOKUP(F554,Barem!$G$2:$H$11,2,1),VLOOKUP(F554,Barem!$G$12:$H$21,2,1)))</f>
        <v>1.5</v>
      </c>
      <c r="I554" s="24">
        <v>4</v>
      </c>
      <c r="J554" s="19">
        <f>VLOOKUP($C554, Barem!$L:$N,3,0)</f>
        <v>0.3</v>
      </c>
      <c r="K554" s="19">
        <f>VLOOKUP($C554, Barem!$L:$O,4,0)</f>
        <v>0.2</v>
      </c>
      <c r="L554" s="19">
        <f>VLOOKUP($C554, Barem!$L:$P,5,0)</f>
        <v>0.5</v>
      </c>
      <c r="M554" s="49"/>
      <c r="N554" s="83">
        <f>IF(D554&gt;21,VLOOKUP(D554,Barem!$R$1:$S$48,2,1),0)</f>
        <v>0</v>
      </c>
      <c r="O554" s="46">
        <f t="shared" si="37"/>
        <v>3.05</v>
      </c>
      <c r="P554" s="52">
        <v>43670</v>
      </c>
      <c r="Q554" s="18">
        <f t="shared" si="38"/>
        <v>1</v>
      </c>
      <c r="S554" s="76">
        <f t="shared" si="35"/>
        <v>0.28058877644894203</v>
      </c>
    </row>
    <row r="555" spans="1:19" x14ac:dyDescent="0.2">
      <c r="A555" s="23" t="s">
        <v>77</v>
      </c>
      <c r="B555" s="36" t="str">
        <f>VLOOKUP(A555,Participanti!A:B,2,0)</f>
        <v>M</v>
      </c>
      <c r="C555" s="24">
        <v>12</v>
      </c>
      <c r="D555" s="24">
        <v>11.38</v>
      </c>
      <c r="E555" s="25">
        <v>4.8171296296296295E-2</v>
      </c>
      <c r="F555" s="26">
        <f t="shared" si="36"/>
        <v>4.2329785849118005E-3</v>
      </c>
      <c r="G555" s="18">
        <f>IF(B555="F",VLOOKUP(D555,Barem!$B$2:$C$11,2,1),VLOOKUP(D555,Barem!$B$12:$C$21,2,1))</f>
        <v>2.5</v>
      </c>
      <c r="H555" s="18">
        <f>IF(G555=0,0,IF(B555="F",VLOOKUP(F555,Barem!$G$2:$H$11,2,1),VLOOKUP(F555,Barem!$G$12:$H$21,2,1)))</f>
        <v>1</v>
      </c>
      <c r="I555" s="24">
        <v>3</v>
      </c>
      <c r="J555" s="19">
        <f>VLOOKUP($C555, Barem!$L:$N,3,0)</f>
        <v>0.3</v>
      </c>
      <c r="K555" s="19">
        <f>VLOOKUP($C555, Barem!$L:$O,4,0)</f>
        <v>0.2</v>
      </c>
      <c r="L555" s="19">
        <f>VLOOKUP($C555, Barem!$L:$P,5,0)</f>
        <v>0.5</v>
      </c>
      <c r="M555" s="49"/>
      <c r="N555" s="83">
        <f>IF(D555&gt;21,VLOOKUP(D555,Barem!$R$1:$S$48,2,1),0)</f>
        <v>0</v>
      </c>
      <c r="O555" s="46">
        <f t="shared" si="37"/>
        <v>2.4500000000000002</v>
      </c>
      <c r="P555" s="52">
        <v>43670</v>
      </c>
      <c r="Q555" s="18">
        <f t="shared" si="38"/>
        <v>1</v>
      </c>
      <c r="S555" s="76">
        <f t="shared" si="35"/>
        <v>0.21528998242530756</v>
      </c>
    </row>
    <row r="556" spans="1:19" x14ac:dyDescent="0.2">
      <c r="A556" s="23" t="s">
        <v>91</v>
      </c>
      <c r="B556" s="36" t="str">
        <f>VLOOKUP(A556,Participanti!A:B,2,0)</f>
        <v>M</v>
      </c>
      <c r="C556" s="24">
        <v>12</v>
      </c>
      <c r="D556" s="24">
        <v>7</v>
      </c>
      <c r="E556" s="25">
        <v>2.6620370370370374E-2</v>
      </c>
      <c r="F556" s="26">
        <f t="shared" si="36"/>
        <v>3.8029100529100536E-3</v>
      </c>
      <c r="G556" s="18">
        <f>IF(B556="F",VLOOKUP(D556,Barem!$B$2:$C$11,2,1),VLOOKUP(D556,Barem!$B$12:$C$21,2,1))</f>
        <v>2</v>
      </c>
      <c r="H556" s="18">
        <f>IF(G556=0,0,IF(B556="F",VLOOKUP(F556,Barem!$G$2:$H$11,2,1),VLOOKUP(F556,Barem!$G$12:$H$21,2,1)))</f>
        <v>2</v>
      </c>
      <c r="I556" s="24">
        <v>1.5</v>
      </c>
      <c r="J556" s="19">
        <f>VLOOKUP($C556, Barem!$L:$N,3,0)</f>
        <v>0.3</v>
      </c>
      <c r="K556" s="19">
        <f>VLOOKUP($C556, Barem!$L:$O,4,0)</f>
        <v>0.2</v>
      </c>
      <c r="L556" s="19">
        <f>VLOOKUP($C556, Barem!$L:$P,5,0)</f>
        <v>0.5</v>
      </c>
      <c r="M556" s="49"/>
      <c r="N556" s="83">
        <f>IF(D556&gt;21,VLOOKUP(D556,Barem!$R$1:$S$48,2,1),0)</f>
        <v>0</v>
      </c>
      <c r="O556" s="46">
        <f t="shared" si="37"/>
        <v>1.75</v>
      </c>
      <c r="P556" s="52">
        <v>43672</v>
      </c>
      <c r="Q556" s="18">
        <f t="shared" si="38"/>
        <v>1</v>
      </c>
      <c r="S556" s="76">
        <f t="shared" si="35"/>
        <v>0.25</v>
      </c>
    </row>
    <row r="557" spans="1:19" x14ac:dyDescent="0.2">
      <c r="A557" s="23" t="s">
        <v>92</v>
      </c>
      <c r="B557" s="36" t="str">
        <f>VLOOKUP(A557,Participanti!A:B,2,0)</f>
        <v>M</v>
      </c>
      <c r="C557" s="24">
        <v>12</v>
      </c>
      <c r="D557" s="24">
        <v>108.8</v>
      </c>
      <c r="E557" s="25">
        <v>0.64475694444444442</v>
      </c>
      <c r="F557" s="26">
        <f t="shared" si="36"/>
        <v>5.9260748570261436E-3</v>
      </c>
      <c r="G557" s="18">
        <f>IF(B557="F",VLOOKUP(D557,Barem!$B$2:$C$11,2,1),VLOOKUP(D557,Barem!$B$12:$C$21,2,1))</f>
        <v>5</v>
      </c>
      <c r="H557" s="18">
        <f>IF(G557=0,0,IF(B557="F",VLOOKUP(F557,Barem!$G$2:$H$11,2,1),VLOOKUP(F557,Barem!$G$12:$H$21,2,1)))</f>
        <v>0</v>
      </c>
      <c r="I557" s="24">
        <v>4.5</v>
      </c>
      <c r="J557" s="19">
        <f>VLOOKUP($C557, Barem!$L:$N,3,0)</f>
        <v>0.3</v>
      </c>
      <c r="K557" s="19">
        <f>VLOOKUP($C557, Barem!$L:$O,4,0)</f>
        <v>0.2</v>
      </c>
      <c r="L557" s="19">
        <f>VLOOKUP($C557, Barem!$L:$P,5,0)</f>
        <v>0.5</v>
      </c>
      <c r="M557" s="49">
        <v>1.5</v>
      </c>
      <c r="N557" s="83">
        <f>IF(D557&gt;21,VLOOKUP(D557,Barem!$R$1:$S$48,2,1),0)</f>
        <v>1.7</v>
      </c>
      <c r="O557" s="46">
        <f t="shared" si="37"/>
        <v>6.95</v>
      </c>
      <c r="P557" s="52">
        <v>43673</v>
      </c>
      <c r="Q557" s="18">
        <f t="shared" si="38"/>
        <v>1</v>
      </c>
      <c r="S557" s="76">
        <f t="shared" si="35"/>
        <v>6.3878676470588244E-2</v>
      </c>
    </row>
    <row r="558" spans="1:19" x14ac:dyDescent="0.2">
      <c r="A558" s="23" t="s">
        <v>231</v>
      </c>
      <c r="B558" s="36" t="str">
        <f>VLOOKUP(A558,Participanti!A:B,2,0)</f>
        <v>M</v>
      </c>
      <c r="C558" s="24">
        <v>12</v>
      </c>
      <c r="D558" s="24">
        <v>129.6</v>
      </c>
      <c r="E558" s="25">
        <v>0.9916666666666667</v>
      </c>
      <c r="F558" s="26">
        <f t="shared" si="36"/>
        <v>7.6517489711934164E-3</v>
      </c>
      <c r="G558" s="18">
        <f>IF(B558="F",VLOOKUP(D558,Barem!$B$2:$C$11,2,1),VLOOKUP(D558,Barem!$B$12:$C$21,2,1))</f>
        <v>5</v>
      </c>
      <c r="H558" s="18">
        <f>IF(G558=0,0,IF(B558="F",VLOOKUP(F558,Barem!$G$2:$H$11,2,1),VLOOKUP(F558,Barem!$G$12:$H$21,2,1)))</f>
        <v>0</v>
      </c>
      <c r="I558" s="24">
        <v>4.5</v>
      </c>
      <c r="J558" s="19">
        <f>VLOOKUP($C558, Barem!$L:$N,3,0)</f>
        <v>0.3</v>
      </c>
      <c r="K558" s="19">
        <f>VLOOKUP($C558, Barem!$L:$O,4,0)</f>
        <v>0.2</v>
      </c>
      <c r="L558" s="19">
        <f>VLOOKUP($C558, Barem!$L:$P,5,0)</f>
        <v>0.5</v>
      </c>
      <c r="M558" s="49">
        <v>1.5</v>
      </c>
      <c r="N558" s="83">
        <f>IF(D558&gt;21,VLOOKUP(D558,Barem!$R$1:$S$48,2,1),0)</f>
        <v>2.1</v>
      </c>
      <c r="O558" s="46">
        <f t="shared" si="37"/>
        <v>7.35</v>
      </c>
      <c r="P558" s="52">
        <v>43673</v>
      </c>
      <c r="Q558" s="18">
        <f t="shared" si="38"/>
        <v>1</v>
      </c>
      <c r="S558" s="76">
        <f t="shared" si="35"/>
        <v>5.6712962962962965E-2</v>
      </c>
    </row>
    <row r="559" spans="1:19" x14ac:dyDescent="0.2">
      <c r="A559" s="23" t="s">
        <v>93</v>
      </c>
      <c r="B559" s="36" t="str">
        <f>VLOOKUP(A559,Participanti!A:B,2,0)</f>
        <v>F</v>
      </c>
      <c r="C559" s="24">
        <v>12</v>
      </c>
      <c r="D559" s="24">
        <v>12.1</v>
      </c>
      <c r="E559" s="25">
        <v>6.2395833333333338E-2</v>
      </c>
      <c r="F559" s="26">
        <f t="shared" si="36"/>
        <v>5.1566804407713503E-3</v>
      </c>
      <c r="G559" s="18">
        <f>IF(B559="F",VLOOKUP(D559,Barem!$B$2:$C$11,2,1),VLOOKUP(D559,Barem!$B$12:$C$21,2,1))</f>
        <v>3</v>
      </c>
      <c r="H559" s="18">
        <f>IF(G559=0,0,IF(B559="F",VLOOKUP(F559,Barem!$G$2:$H$11,2,1),VLOOKUP(F559,Barem!$G$12:$H$21,2,1)))</f>
        <v>1</v>
      </c>
      <c r="I559" s="24">
        <v>2.5</v>
      </c>
      <c r="J559" s="19">
        <f>VLOOKUP($C559, Barem!$L:$N,3,0)</f>
        <v>0.3</v>
      </c>
      <c r="K559" s="19">
        <f>VLOOKUP($C559, Barem!$L:$O,4,0)</f>
        <v>0.2</v>
      </c>
      <c r="L559" s="19">
        <f>VLOOKUP($C559, Barem!$L:$P,5,0)</f>
        <v>0.5</v>
      </c>
      <c r="M559" s="49"/>
      <c r="N559" s="83">
        <f>IF(D559&gt;21,VLOOKUP(D559,Barem!$R$1:$S$48,2,1),0)</f>
        <v>0</v>
      </c>
      <c r="O559" s="46">
        <f t="shared" si="37"/>
        <v>2.3499999999999996</v>
      </c>
      <c r="P559" s="52">
        <v>43670</v>
      </c>
      <c r="Q559" s="18">
        <f t="shared" si="38"/>
        <v>1</v>
      </c>
      <c r="S559" s="76">
        <f t="shared" si="35"/>
        <v>0.19421487603305781</v>
      </c>
    </row>
    <row r="560" spans="1:19" x14ac:dyDescent="0.2">
      <c r="A560" s="23" t="s">
        <v>97</v>
      </c>
      <c r="B560" s="36" t="str">
        <f>VLOOKUP(A560,Participanti!A:B,2,0)</f>
        <v>M</v>
      </c>
      <c r="C560" s="24">
        <v>12</v>
      </c>
      <c r="D560" s="24">
        <v>50.01</v>
      </c>
      <c r="E560" s="25">
        <v>0.2434490740740741</v>
      </c>
      <c r="F560" s="26">
        <f t="shared" si="36"/>
        <v>4.8680078799055006E-3</v>
      </c>
      <c r="G560" s="18">
        <f>IF(B560="F",VLOOKUP(D560,Barem!$B$2:$C$11,2,1),VLOOKUP(D560,Barem!$B$12:$C$21,2,1))</f>
        <v>5</v>
      </c>
      <c r="H560" s="18">
        <f>IF(G560=0,0,IF(B560="F",VLOOKUP(F560,Barem!$G$2:$H$11,2,1),VLOOKUP(F560,Barem!$G$12:$H$21,2,1)))</f>
        <v>1</v>
      </c>
      <c r="I560" s="24">
        <v>4</v>
      </c>
      <c r="J560" s="19">
        <f>VLOOKUP($C560, Barem!$L:$N,3,0)</f>
        <v>0.3</v>
      </c>
      <c r="K560" s="19">
        <f>VLOOKUP($C560, Barem!$L:$O,4,0)</f>
        <v>0.2</v>
      </c>
      <c r="L560" s="19">
        <f>VLOOKUP($C560, Barem!$L:$P,5,0)</f>
        <v>0.5</v>
      </c>
      <c r="M560" s="49"/>
      <c r="N560" s="83">
        <f>IF(D560&gt;21,VLOOKUP(D560,Barem!$R$1:$S$48,2,1),0)</f>
        <v>0.5</v>
      </c>
      <c r="O560" s="46">
        <f t="shared" si="37"/>
        <v>4.2</v>
      </c>
      <c r="P560" s="52">
        <v>43674</v>
      </c>
      <c r="Q560" s="18">
        <f t="shared" si="38"/>
        <v>1</v>
      </c>
      <c r="S560" s="76">
        <f t="shared" si="35"/>
        <v>8.3983203359328143E-2</v>
      </c>
    </row>
    <row r="561" spans="1:19" x14ac:dyDescent="0.2">
      <c r="A561" s="23" t="s">
        <v>53</v>
      </c>
      <c r="B561" s="36" t="str">
        <f>VLOOKUP(A561,Participanti!A:B,2,0)</f>
        <v>F</v>
      </c>
      <c r="C561" s="24">
        <v>12</v>
      </c>
      <c r="D561" s="24">
        <v>9.3000000000000007</v>
      </c>
      <c r="E561" s="25">
        <v>3.6655092592592593E-2</v>
      </c>
      <c r="F561" s="26">
        <f t="shared" si="36"/>
        <v>3.9414078056551173E-3</v>
      </c>
      <c r="G561" s="18">
        <f>IF(B561="F",VLOOKUP(D561,Barem!$B$2:$C$11,2,1),VLOOKUP(D561,Barem!$B$12:$C$21,2,1))</f>
        <v>2.5</v>
      </c>
      <c r="H561" s="18">
        <f>IF(G561=0,0,IF(B561="F",VLOOKUP(F561,Barem!$G$2:$H$11,2,1),VLOOKUP(F561,Barem!$G$12:$H$21,2,1)))</f>
        <v>2.5</v>
      </c>
      <c r="I561" s="24">
        <v>3.5</v>
      </c>
      <c r="J561" s="19">
        <f>VLOOKUP($C561, Barem!$L:$N,3,0)</f>
        <v>0.3</v>
      </c>
      <c r="K561" s="19">
        <f>VLOOKUP($C561, Barem!$L:$O,4,0)</f>
        <v>0.2</v>
      </c>
      <c r="L561" s="19">
        <f>VLOOKUP($C561, Barem!$L:$P,5,0)</f>
        <v>0.5</v>
      </c>
      <c r="M561" s="49"/>
      <c r="N561" s="83">
        <f>IF(D561&gt;21,VLOOKUP(D561,Barem!$R$1:$S$48,2,1),0)</f>
        <v>0</v>
      </c>
      <c r="O561" s="46">
        <f t="shared" si="37"/>
        <v>3</v>
      </c>
      <c r="P561" s="52">
        <v>43668</v>
      </c>
      <c r="Q561" s="18">
        <f t="shared" si="38"/>
        <v>1</v>
      </c>
      <c r="S561" s="76">
        <f t="shared" si="35"/>
        <v>0.32258064516129031</v>
      </c>
    </row>
    <row r="562" spans="1:19" x14ac:dyDescent="0.2">
      <c r="A562" s="23" t="s">
        <v>76</v>
      </c>
      <c r="B562" s="36" t="str">
        <f>VLOOKUP(A562,Participanti!A:B,2,0)</f>
        <v>F</v>
      </c>
      <c r="C562" s="24">
        <v>12</v>
      </c>
      <c r="D562" s="24"/>
      <c r="E562" s="25"/>
      <c r="F562" s="26" t="e">
        <f t="shared" si="36"/>
        <v>#DIV/0!</v>
      </c>
      <c r="G562" s="18">
        <f>IF(B562="F",VLOOKUP(D562,Barem!$B$2:$C$11,2,1),VLOOKUP(D562,Barem!$B$12:$C$21,2,1))</f>
        <v>0</v>
      </c>
      <c r="H562" s="18">
        <f>IF(G562=0,0,IF(B562="F",VLOOKUP(F562,Barem!$G$2:$H$11,2,1),VLOOKUP(F562,Barem!$G$12:$H$21,2,1)))</f>
        <v>0</v>
      </c>
      <c r="I562" s="24"/>
      <c r="J562" s="19">
        <f>VLOOKUP($C562, Barem!$L:$N,3,0)</f>
        <v>0.3</v>
      </c>
      <c r="K562" s="19">
        <f>VLOOKUP($C562, Barem!$L:$O,4,0)</f>
        <v>0.2</v>
      </c>
      <c r="L562" s="19">
        <f>VLOOKUP($C562, Barem!$L:$P,5,0)</f>
        <v>0.5</v>
      </c>
      <c r="M562" s="49"/>
      <c r="N562" s="83">
        <f>IF(D562&gt;21,VLOOKUP(D562,Barem!$R$1:$S$48,2,1),0)</f>
        <v>0</v>
      </c>
      <c r="O562" s="46">
        <f t="shared" si="37"/>
        <v>0</v>
      </c>
      <c r="P562" s="52"/>
      <c r="Q562" s="18">
        <f t="shared" si="38"/>
        <v>1</v>
      </c>
      <c r="S562" s="76" t="e">
        <f t="shared" si="35"/>
        <v>#DIV/0!</v>
      </c>
    </row>
    <row r="563" spans="1:19" x14ac:dyDescent="0.2">
      <c r="A563" s="23" t="s">
        <v>138</v>
      </c>
      <c r="B563" s="36" t="str">
        <f>VLOOKUP(A563,Participanti!A:B,2,0)</f>
        <v>M</v>
      </c>
      <c r="C563" s="24">
        <v>12</v>
      </c>
      <c r="D563" s="24">
        <v>3.84</v>
      </c>
      <c r="E563" s="25">
        <v>1.2465277777777777E-2</v>
      </c>
      <c r="F563" s="26">
        <f t="shared" si="36"/>
        <v>3.2461660879629629E-3</v>
      </c>
      <c r="G563" s="18">
        <f>IF(B563="F",VLOOKUP(D563,Barem!$B$2:$C$11,2,1),VLOOKUP(D563,Barem!$B$12:$C$21,2,1))</f>
        <v>1</v>
      </c>
      <c r="H563" s="18">
        <f>IF(G563=0,0,IF(B563="F",VLOOKUP(F563,Barem!$G$2:$H$11,2,1),VLOOKUP(F563,Barem!$G$12:$H$21,2,1)))</f>
        <v>3.5</v>
      </c>
      <c r="I563" s="24">
        <v>4</v>
      </c>
      <c r="J563" s="19">
        <f>VLOOKUP($C563, Barem!$L:$N,3,0)</f>
        <v>0.3</v>
      </c>
      <c r="K563" s="19">
        <f>VLOOKUP($C563, Barem!$L:$O,4,0)</f>
        <v>0.2</v>
      </c>
      <c r="L563" s="19">
        <f>VLOOKUP($C563, Barem!$L:$P,5,0)</f>
        <v>0.5</v>
      </c>
      <c r="M563" s="49"/>
      <c r="N563" s="83">
        <f>IF(D563&gt;21,VLOOKUP(D563,Barem!$R$1:$S$48,2,1),0)</f>
        <v>0</v>
      </c>
      <c r="O563" s="46">
        <f t="shared" si="37"/>
        <v>3</v>
      </c>
      <c r="P563" s="52">
        <v>43673</v>
      </c>
      <c r="Q563" s="18">
        <f t="shared" si="38"/>
        <v>1</v>
      </c>
      <c r="S563" s="76">
        <f t="shared" si="35"/>
        <v>0.78125</v>
      </c>
    </row>
    <row r="564" spans="1:19" x14ac:dyDescent="0.2">
      <c r="A564" s="23" t="s">
        <v>189</v>
      </c>
      <c r="B564" s="36" t="str">
        <f>VLOOKUP(A564,Participanti!A:B,2,0)</f>
        <v>M</v>
      </c>
      <c r="C564" s="24">
        <v>12</v>
      </c>
      <c r="D564" s="24"/>
      <c r="E564" s="25"/>
      <c r="F564" s="26" t="e">
        <f t="shared" si="36"/>
        <v>#DIV/0!</v>
      </c>
      <c r="G564" s="18">
        <f>IF(B564="F",VLOOKUP(D564,Barem!$B$2:$C$11,2,1),VLOOKUP(D564,Barem!$B$12:$C$21,2,1))</f>
        <v>0</v>
      </c>
      <c r="H564" s="18">
        <f>IF(G564=0,0,IF(B564="F",VLOOKUP(F564,Barem!$G$2:$H$11,2,1),VLOOKUP(F564,Barem!$G$12:$H$21,2,1)))</f>
        <v>0</v>
      </c>
      <c r="I564" s="24"/>
      <c r="J564" s="19">
        <f>VLOOKUP($C564, Barem!$L:$N,3,0)</f>
        <v>0.3</v>
      </c>
      <c r="K564" s="19">
        <f>VLOOKUP($C564, Barem!$L:$O,4,0)</f>
        <v>0.2</v>
      </c>
      <c r="L564" s="19">
        <f>VLOOKUP($C564, Barem!$L:$P,5,0)</f>
        <v>0.5</v>
      </c>
      <c r="M564" s="49"/>
      <c r="N564" s="83">
        <f>IF(D564&gt;21,VLOOKUP(D564,Barem!$R$1:$S$48,2,1),0)</f>
        <v>0</v>
      </c>
      <c r="O564" s="46">
        <f t="shared" si="37"/>
        <v>0</v>
      </c>
      <c r="P564" s="52"/>
      <c r="Q564" s="18">
        <f t="shared" si="38"/>
        <v>1</v>
      </c>
      <c r="S564" s="76" t="e">
        <f t="shared" ref="S564:S612" si="39">O564/D564</f>
        <v>#DIV/0!</v>
      </c>
    </row>
    <row r="565" spans="1:19" x14ac:dyDescent="0.2">
      <c r="A565" s="23" t="s">
        <v>191</v>
      </c>
      <c r="B565" s="36" t="str">
        <f>VLOOKUP(A565,Participanti!A:B,2,0)</f>
        <v>M</v>
      </c>
      <c r="C565" s="24">
        <v>12</v>
      </c>
      <c r="D565" s="24">
        <v>14.04</v>
      </c>
      <c r="E565" s="25">
        <v>5.4606481481481478E-2</v>
      </c>
      <c r="F565" s="26">
        <f t="shared" si="36"/>
        <v>3.8893505328690516E-3</v>
      </c>
      <c r="G565" s="18">
        <f>IF(B565="F",VLOOKUP(D565,Barem!$B$2:$C$11,2,1),VLOOKUP(D565,Barem!$B$12:$C$21,2,1))</f>
        <v>3</v>
      </c>
      <c r="H565" s="18">
        <f>IF(G565=0,0,IF(B565="F",VLOOKUP(F565,Barem!$G$2:$H$11,2,1),VLOOKUP(F565,Barem!$G$12:$H$21,2,1)))</f>
        <v>1.5</v>
      </c>
      <c r="I565" s="24">
        <v>3.5</v>
      </c>
      <c r="J565" s="19">
        <f>VLOOKUP($C565, Barem!$L:$N,3,0)</f>
        <v>0.3</v>
      </c>
      <c r="K565" s="19">
        <f>VLOOKUP($C565, Barem!$L:$O,4,0)</f>
        <v>0.2</v>
      </c>
      <c r="L565" s="19">
        <f>VLOOKUP($C565, Barem!$L:$P,5,0)</f>
        <v>0.5</v>
      </c>
      <c r="M565" s="49"/>
      <c r="N565" s="83">
        <f>IF(D565&gt;21,VLOOKUP(D565,Barem!$R$1:$S$48,2,1),0)</f>
        <v>0</v>
      </c>
      <c r="O565" s="46">
        <f t="shared" si="37"/>
        <v>2.95</v>
      </c>
      <c r="P565" s="52">
        <v>43674</v>
      </c>
      <c r="Q565" s="18">
        <f t="shared" si="38"/>
        <v>1</v>
      </c>
      <c r="S565" s="76">
        <f t="shared" si="39"/>
        <v>0.21011396011396014</v>
      </c>
    </row>
    <row r="566" spans="1:19" x14ac:dyDescent="0.2">
      <c r="A566" s="23" t="s">
        <v>193</v>
      </c>
      <c r="B566" s="36" t="str">
        <f>VLOOKUP(A566,Participanti!A:B,2,0)</f>
        <v>M</v>
      </c>
      <c r="C566" s="24">
        <v>12</v>
      </c>
      <c r="D566" s="24">
        <v>33.340000000000003</v>
      </c>
      <c r="E566" s="25">
        <v>0.17186342592592593</v>
      </c>
      <c r="F566" s="26">
        <f t="shared" si="36"/>
        <v>5.1548718034170942E-3</v>
      </c>
      <c r="G566" s="18">
        <f>IF(B566="F",VLOOKUP(D566,Barem!$B$2:$C$11,2,1),VLOOKUP(D566,Barem!$B$12:$C$21,2,1))</f>
        <v>5</v>
      </c>
      <c r="H566" s="18">
        <f>IF(G566=0,0,IF(B566="F",VLOOKUP(F566,Barem!$G$2:$H$11,2,1),VLOOKUP(F566,Barem!$G$12:$H$21,2,1)))</f>
        <v>0</v>
      </c>
      <c r="I566" s="24">
        <v>4</v>
      </c>
      <c r="J566" s="19">
        <f>VLOOKUP($C566, Barem!$L:$N,3,0)</f>
        <v>0.3</v>
      </c>
      <c r="K566" s="19">
        <f>VLOOKUP($C566, Barem!$L:$O,4,0)</f>
        <v>0.2</v>
      </c>
      <c r="L566" s="19">
        <f>VLOOKUP($C566, Barem!$L:$P,5,0)</f>
        <v>0.5</v>
      </c>
      <c r="M566" s="49">
        <v>1</v>
      </c>
      <c r="N566" s="83">
        <f>IF(D566&gt;21,VLOOKUP(D566,Barem!$R$1:$S$48,2,1),0)</f>
        <v>0.2</v>
      </c>
      <c r="O566" s="46">
        <f t="shared" si="37"/>
        <v>4.7</v>
      </c>
      <c r="P566" s="52"/>
      <c r="Q566" s="18">
        <f t="shared" si="38"/>
        <v>1</v>
      </c>
      <c r="S566" s="76">
        <f t="shared" si="39"/>
        <v>0.14097180563887221</v>
      </c>
    </row>
    <row r="567" spans="1:19" x14ac:dyDescent="0.2">
      <c r="A567" s="23" t="s">
        <v>194</v>
      </c>
      <c r="B567" s="36" t="str">
        <f>VLOOKUP(A567,Participanti!A:B,2,0)</f>
        <v>F</v>
      </c>
      <c r="C567" s="24">
        <v>12</v>
      </c>
      <c r="D567" s="24"/>
      <c r="E567" s="25"/>
      <c r="F567" s="26" t="e">
        <f t="shared" si="36"/>
        <v>#DIV/0!</v>
      </c>
      <c r="G567" s="18">
        <f>IF(B567="F",VLOOKUP(D567,Barem!$B$2:$C$11,2,1),VLOOKUP(D567,Barem!$B$12:$C$21,2,1))</f>
        <v>0</v>
      </c>
      <c r="H567" s="18">
        <f>IF(G567=0,0,IF(B567="F",VLOOKUP(F567,Barem!$G$2:$H$11,2,1),VLOOKUP(F567,Barem!$G$12:$H$21,2,1)))</f>
        <v>0</v>
      </c>
      <c r="I567" s="24"/>
      <c r="J567" s="19">
        <f>VLOOKUP($C567, Barem!$L:$N,3,0)</f>
        <v>0.3</v>
      </c>
      <c r="K567" s="19">
        <f>VLOOKUP($C567, Barem!$L:$O,4,0)</f>
        <v>0.2</v>
      </c>
      <c r="L567" s="19">
        <f>VLOOKUP($C567, Barem!$L:$P,5,0)</f>
        <v>0.5</v>
      </c>
      <c r="M567" s="49"/>
      <c r="N567" s="83">
        <f>IF(D567&gt;21,VLOOKUP(D567,Barem!$R$1:$S$48,2,1),0)</f>
        <v>0</v>
      </c>
      <c r="O567" s="46">
        <f t="shared" si="37"/>
        <v>0</v>
      </c>
      <c r="P567" s="52"/>
      <c r="Q567" s="18">
        <f t="shared" si="38"/>
        <v>1</v>
      </c>
      <c r="S567" s="76" t="e">
        <f t="shared" si="39"/>
        <v>#DIV/0!</v>
      </c>
    </row>
    <row r="568" spans="1:19" x14ac:dyDescent="0.2">
      <c r="A568" s="23" t="s">
        <v>195</v>
      </c>
      <c r="B568" s="36" t="str">
        <f>VLOOKUP(A568,Participanti!A:B,2,0)</f>
        <v>M</v>
      </c>
      <c r="C568" s="24">
        <v>12</v>
      </c>
      <c r="D568" s="24">
        <v>10.07</v>
      </c>
      <c r="E568" s="25">
        <v>2.7951388888888887E-2</v>
      </c>
      <c r="F568" s="26">
        <f t="shared" si="36"/>
        <v>2.7757089264040602E-3</v>
      </c>
      <c r="G568" s="18">
        <f>IF(B568="F",VLOOKUP(D568,Barem!$B$2:$C$11,2,1),VLOOKUP(D568,Barem!$B$12:$C$21,2,1))</f>
        <v>2.5</v>
      </c>
      <c r="H568" s="18">
        <f>IF(G568=0,0,IF(B568="F",VLOOKUP(F568,Barem!$G$2:$H$11,2,1),VLOOKUP(F568,Barem!$G$12:$H$21,2,1)))</f>
        <v>5</v>
      </c>
      <c r="I568" s="24">
        <v>4</v>
      </c>
      <c r="J568" s="19">
        <f>VLOOKUP($C568, Barem!$L:$N,3,0)</f>
        <v>0.3</v>
      </c>
      <c r="K568" s="19">
        <f>VLOOKUP($C568, Barem!$L:$O,4,0)</f>
        <v>0.2</v>
      </c>
      <c r="L568" s="19">
        <f>VLOOKUP($C568, Barem!$L:$P,5,0)</f>
        <v>0.5</v>
      </c>
      <c r="M568" s="49"/>
      <c r="N568" s="83">
        <f>IF(D568&gt;21,VLOOKUP(D568,Barem!$R$1:$S$48,2,1),0)</f>
        <v>0</v>
      </c>
      <c r="O568" s="46">
        <f t="shared" si="37"/>
        <v>3.75</v>
      </c>
      <c r="P568" s="52">
        <v>43672</v>
      </c>
      <c r="Q568" s="18">
        <f t="shared" si="38"/>
        <v>1</v>
      </c>
      <c r="S568" s="76">
        <f t="shared" si="39"/>
        <v>0.37239324726911616</v>
      </c>
    </row>
    <row r="569" spans="1:19" x14ac:dyDescent="0.2">
      <c r="A569" s="23" t="s">
        <v>196</v>
      </c>
      <c r="B569" s="36" t="str">
        <f>VLOOKUP(A569,Participanti!A:B,2,0)</f>
        <v>M</v>
      </c>
      <c r="C569" s="24">
        <v>12</v>
      </c>
      <c r="D569" s="24"/>
      <c r="E569" s="25"/>
      <c r="F569" s="26" t="e">
        <f t="shared" si="36"/>
        <v>#DIV/0!</v>
      </c>
      <c r="G569" s="18">
        <f>IF(B569="F",VLOOKUP(D569,Barem!$B$2:$C$11,2,1),VLOOKUP(D569,Barem!$B$12:$C$21,2,1))</f>
        <v>0</v>
      </c>
      <c r="H569" s="18">
        <f>IF(G569=0,0,IF(B569="F",VLOOKUP(F569,Barem!$G$2:$H$11,2,1),VLOOKUP(F569,Barem!$G$12:$H$21,2,1)))</f>
        <v>0</v>
      </c>
      <c r="I569" s="24"/>
      <c r="J569" s="19">
        <f>VLOOKUP($C569, Barem!$L:$N,3,0)</f>
        <v>0.3</v>
      </c>
      <c r="K569" s="19">
        <f>VLOOKUP($C569, Barem!$L:$O,4,0)</f>
        <v>0.2</v>
      </c>
      <c r="L569" s="19">
        <f>VLOOKUP($C569, Barem!$L:$P,5,0)</f>
        <v>0.5</v>
      </c>
      <c r="M569" s="49"/>
      <c r="N569" s="83">
        <f>IF(D569&gt;21,VLOOKUP(D569,Barem!$R$1:$S$48,2,1),0)</f>
        <v>0</v>
      </c>
      <c r="O569" s="46">
        <f t="shared" si="37"/>
        <v>0</v>
      </c>
      <c r="P569" s="52"/>
      <c r="Q569" s="18">
        <f t="shared" si="38"/>
        <v>1</v>
      </c>
      <c r="S569" s="76" t="e">
        <f t="shared" si="39"/>
        <v>#DIV/0!</v>
      </c>
    </row>
    <row r="570" spans="1:19" x14ac:dyDescent="0.2">
      <c r="A570" s="23" t="s">
        <v>198</v>
      </c>
      <c r="B570" s="36" t="str">
        <f>VLOOKUP(A570,Participanti!A:B,2,0)</f>
        <v>M</v>
      </c>
      <c r="C570" s="24">
        <v>12</v>
      </c>
      <c r="D570" s="24">
        <v>10.01</v>
      </c>
      <c r="E570" s="25">
        <v>2.7546296296296294E-2</v>
      </c>
      <c r="F570" s="26">
        <f t="shared" si="36"/>
        <v>2.7518777518777517E-3</v>
      </c>
      <c r="G570" s="18">
        <f>IF(B570="F",VLOOKUP(D570,Barem!$B$2:$C$11,2,1),VLOOKUP(D570,Barem!$B$12:$C$21,2,1))</f>
        <v>2.5</v>
      </c>
      <c r="H570" s="18">
        <f>IF(G570=0,0,IF(B570="F",VLOOKUP(F570,Barem!$G$2:$H$11,2,1),VLOOKUP(F570,Barem!$G$12:$H$21,2,1)))</f>
        <v>5</v>
      </c>
      <c r="I570" s="24">
        <v>1.5</v>
      </c>
      <c r="J570" s="19">
        <f>VLOOKUP($C570, Barem!$L:$N,3,0)</f>
        <v>0.3</v>
      </c>
      <c r="K570" s="19">
        <f>VLOOKUP($C570, Barem!$L:$O,4,0)</f>
        <v>0.2</v>
      </c>
      <c r="L570" s="19">
        <f>VLOOKUP($C570, Barem!$L:$P,5,0)</f>
        <v>0.5</v>
      </c>
      <c r="M570" s="49"/>
      <c r="N570" s="83">
        <f>IF(D570&gt;21,VLOOKUP(D570,Barem!$R$1:$S$48,2,1),0)</f>
        <v>0</v>
      </c>
      <c r="O570" s="46">
        <f t="shared" si="37"/>
        <v>2.5</v>
      </c>
      <c r="P570" s="52">
        <v>43668</v>
      </c>
      <c r="Q570" s="18">
        <f t="shared" si="38"/>
        <v>1</v>
      </c>
      <c r="S570" s="76">
        <f t="shared" si="39"/>
        <v>0.24975024975024976</v>
      </c>
    </row>
    <row r="571" spans="1:19" x14ac:dyDescent="0.2">
      <c r="A571" s="23" t="s">
        <v>200</v>
      </c>
      <c r="B571" s="36" t="str">
        <f>VLOOKUP(A571,Participanti!A:B,2,0)</f>
        <v>M</v>
      </c>
      <c r="C571" s="24">
        <v>12</v>
      </c>
      <c r="D571" s="24">
        <v>7.67</v>
      </c>
      <c r="E571" s="25">
        <v>2.7789351851851853E-2</v>
      </c>
      <c r="F571" s="26">
        <f t="shared" si="36"/>
        <v>3.6231227968516106E-3</v>
      </c>
      <c r="G571" s="18">
        <f>IF(B571="F",VLOOKUP(D571,Barem!$B$2:$C$11,2,1),VLOOKUP(D571,Barem!$B$12:$C$21,2,1))</f>
        <v>2</v>
      </c>
      <c r="H571" s="18">
        <f>IF(G571=0,0,IF(B571="F",VLOOKUP(F571,Barem!$G$2:$H$11,2,1),VLOOKUP(F571,Barem!$G$12:$H$21,2,1)))</f>
        <v>2.5</v>
      </c>
      <c r="I571" s="24">
        <v>0.5</v>
      </c>
      <c r="J571" s="19">
        <f>VLOOKUP($C571, Barem!$L:$N,3,0)</f>
        <v>0.3</v>
      </c>
      <c r="K571" s="19">
        <f>VLOOKUP($C571, Barem!$L:$O,4,0)</f>
        <v>0.2</v>
      </c>
      <c r="L571" s="19">
        <f>VLOOKUP($C571, Barem!$L:$P,5,0)</f>
        <v>0.5</v>
      </c>
      <c r="M571" s="49"/>
      <c r="N571" s="83">
        <f>IF(D571&gt;21,VLOOKUP(D571,Barem!$R$1:$S$48,2,1),0)</f>
        <v>0</v>
      </c>
      <c r="O571" s="46">
        <f t="shared" si="37"/>
        <v>1.35</v>
      </c>
      <c r="P571" s="52">
        <v>43674</v>
      </c>
      <c r="Q571" s="18">
        <f t="shared" si="38"/>
        <v>1</v>
      </c>
      <c r="S571" s="76">
        <f t="shared" si="39"/>
        <v>0.1760104302477184</v>
      </c>
    </row>
    <row r="572" spans="1:19" x14ac:dyDescent="0.2">
      <c r="A572" s="23" t="s">
        <v>203</v>
      </c>
      <c r="B572" s="36" t="str">
        <f>VLOOKUP(A572,Participanti!A:B,2,0)</f>
        <v>M</v>
      </c>
      <c r="C572" s="24">
        <v>12</v>
      </c>
      <c r="D572" s="24">
        <v>12.07</v>
      </c>
      <c r="E572" s="25">
        <v>5.226851851851852E-2</v>
      </c>
      <c r="F572" s="26">
        <f t="shared" si="36"/>
        <v>4.3304489244837211E-3</v>
      </c>
      <c r="G572" s="18">
        <f>IF(B572="F",VLOOKUP(D572,Barem!$B$2:$C$11,2,1),VLOOKUP(D572,Barem!$B$12:$C$21,2,1))</f>
        <v>3</v>
      </c>
      <c r="H572" s="18">
        <f>IF(G572=0,0,IF(B572="F",VLOOKUP(F572,Barem!$G$2:$H$11,2,1),VLOOKUP(F572,Barem!$G$12:$H$21,2,1)))</f>
        <v>1</v>
      </c>
      <c r="I572" s="24">
        <v>2.5</v>
      </c>
      <c r="J572" s="19">
        <f>VLOOKUP($C572, Barem!$L:$N,3,0)</f>
        <v>0.3</v>
      </c>
      <c r="K572" s="19">
        <f>VLOOKUP($C572, Barem!$L:$O,4,0)</f>
        <v>0.2</v>
      </c>
      <c r="L572" s="19">
        <f>VLOOKUP($C572, Barem!$L:$P,5,0)</f>
        <v>0.5</v>
      </c>
      <c r="M572" s="49"/>
      <c r="N572" s="83">
        <f>IF(D572&gt;21,VLOOKUP(D572,Barem!$R$1:$S$48,2,1),0)</f>
        <v>0</v>
      </c>
      <c r="O572" s="46">
        <f t="shared" si="37"/>
        <v>2.3499999999999996</v>
      </c>
      <c r="P572" s="52">
        <v>43674</v>
      </c>
      <c r="Q572" s="18">
        <f t="shared" si="38"/>
        <v>1</v>
      </c>
      <c r="S572" s="76">
        <f t="shared" si="39"/>
        <v>0.19469759734879863</v>
      </c>
    </row>
    <row r="573" spans="1:19" x14ac:dyDescent="0.2">
      <c r="A573" s="23" t="s">
        <v>205</v>
      </c>
      <c r="B573" s="36" t="str">
        <f>VLOOKUP(A573,Participanti!A:B,2,0)</f>
        <v>F</v>
      </c>
      <c r="C573" s="24">
        <v>12</v>
      </c>
      <c r="D573" s="24"/>
      <c r="E573" s="25"/>
      <c r="F573" s="26" t="e">
        <f t="shared" si="36"/>
        <v>#DIV/0!</v>
      </c>
      <c r="G573" s="18">
        <f>IF(B573="F",VLOOKUP(D573,Barem!$B$2:$C$11,2,1),VLOOKUP(D573,Barem!$B$12:$C$21,2,1))</f>
        <v>0</v>
      </c>
      <c r="H573" s="18">
        <f>IF(G573=0,0,IF(B573="F",VLOOKUP(F573,Barem!$G$2:$H$11,2,1),VLOOKUP(F573,Barem!$G$12:$H$21,2,1)))</f>
        <v>0</v>
      </c>
      <c r="I573" s="24"/>
      <c r="J573" s="19">
        <f>VLOOKUP($C573, Barem!$L:$N,3,0)</f>
        <v>0.3</v>
      </c>
      <c r="K573" s="19">
        <f>VLOOKUP($C573, Barem!$L:$O,4,0)</f>
        <v>0.2</v>
      </c>
      <c r="L573" s="19">
        <f>VLOOKUP($C573, Barem!$L:$P,5,0)</f>
        <v>0.5</v>
      </c>
      <c r="M573" s="49"/>
      <c r="N573" s="83">
        <f>IF(D573&gt;21,VLOOKUP(D573,Barem!$R$1:$S$48,2,1),0)</f>
        <v>0</v>
      </c>
      <c r="O573" s="46">
        <f t="shared" si="37"/>
        <v>0</v>
      </c>
      <c r="P573" s="52"/>
      <c r="Q573" s="18">
        <f t="shared" si="38"/>
        <v>1</v>
      </c>
      <c r="S573" s="76" t="e">
        <f t="shared" si="39"/>
        <v>#DIV/0!</v>
      </c>
    </row>
    <row r="574" spans="1:19" x14ac:dyDescent="0.2">
      <c r="A574" s="23" t="s">
        <v>207</v>
      </c>
      <c r="B574" s="36" t="str">
        <f>VLOOKUP(A574,Participanti!A:B,2,0)</f>
        <v>F</v>
      </c>
      <c r="C574" s="24">
        <v>12</v>
      </c>
      <c r="D574" s="24"/>
      <c r="E574" s="25"/>
      <c r="F574" s="26" t="e">
        <f t="shared" si="36"/>
        <v>#DIV/0!</v>
      </c>
      <c r="G574" s="18">
        <f>IF(B574="F",VLOOKUP(D574,Barem!$B$2:$C$11,2,1),VLOOKUP(D574,Barem!$B$12:$C$21,2,1))</f>
        <v>0</v>
      </c>
      <c r="H574" s="18">
        <f>IF(G574=0,0,IF(B574="F",VLOOKUP(F574,Barem!$G$2:$H$11,2,1),VLOOKUP(F574,Barem!$G$12:$H$21,2,1)))</f>
        <v>0</v>
      </c>
      <c r="I574" s="24"/>
      <c r="J574" s="19">
        <f>VLOOKUP($C574, Barem!$L:$N,3,0)</f>
        <v>0.3</v>
      </c>
      <c r="K574" s="19">
        <f>VLOOKUP($C574, Barem!$L:$O,4,0)</f>
        <v>0.2</v>
      </c>
      <c r="L574" s="19">
        <f>VLOOKUP($C574, Barem!$L:$P,5,0)</f>
        <v>0.5</v>
      </c>
      <c r="M574" s="49"/>
      <c r="N574" s="83">
        <f>IF(D574&gt;21,VLOOKUP(D574,Barem!$R$1:$S$48,2,1),0)</f>
        <v>0</v>
      </c>
      <c r="O574" s="46">
        <f t="shared" si="37"/>
        <v>0</v>
      </c>
      <c r="P574" s="52"/>
      <c r="Q574" s="18">
        <f t="shared" si="38"/>
        <v>1</v>
      </c>
      <c r="S574" s="76" t="e">
        <f t="shared" si="39"/>
        <v>#DIV/0!</v>
      </c>
    </row>
    <row r="575" spans="1:19" x14ac:dyDescent="0.2">
      <c r="A575" s="23" t="s">
        <v>2</v>
      </c>
      <c r="B575" s="36" t="str">
        <f>VLOOKUP(A575,Participanti!A:B,2,0)</f>
        <v>M</v>
      </c>
      <c r="C575" s="24">
        <v>12</v>
      </c>
      <c r="D575" s="24">
        <v>29.61</v>
      </c>
      <c r="E575" s="25">
        <v>0.11684027777777778</v>
      </c>
      <c r="F575" s="26">
        <f t="shared" si="36"/>
        <v>3.9459735824984056E-3</v>
      </c>
      <c r="G575" s="18">
        <f>IF(B575="F",VLOOKUP(D575,Barem!$B$2:$C$11,2,1),VLOOKUP(D575,Barem!$B$12:$C$21,2,1))</f>
        <v>5</v>
      </c>
      <c r="H575" s="18">
        <f>IF(G575=0,0,IF(B575="F",VLOOKUP(F575,Barem!$G$2:$H$11,2,1),VLOOKUP(F575,Barem!$G$12:$H$21,2,1)))</f>
        <v>1.5</v>
      </c>
      <c r="I575" s="24">
        <v>2</v>
      </c>
      <c r="J575" s="19">
        <f>VLOOKUP($C575, Barem!$L:$N,3,0)</f>
        <v>0.3</v>
      </c>
      <c r="K575" s="19">
        <f>VLOOKUP($C575, Barem!$L:$O,4,0)</f>
        <v>0.2</v>
      </c>
      <c r="L575" s="19">
        <f>VLOOKUP($C575, Barem!$L:$P,5,0)</f>
        <v>0.5</v>
      </c>
      <c r="M575" s="49"/>
      <c r="N575" s="83">
        <f>IF(D575&gt;21,VLOOKUP(D575,Barem!$R$1:$S$48,2,1),0)</f>
        <v>0.1</v>
      </c>
      <c r="O575" s="46">
        <f t="shared" si="37"/>
        <v>2.9</v>
      </c>
      <c r="P575" s="52">
        <v>43673</v>
      </c>
      <c r="Q575" s="18">
        <f t="shared" si="38"/>
        <v>1</v>
      </c>
      <c r="S575" s="76">
        <f t="shared" si="39"/>
        <v>9.7939885173927724E-2</v>
      </c>
    </row>
    <row r="576" spans="1:19" x14ac:dyDescent="0.2">
      <c r="A576" s="23" t="s">
        <v>223</v>
      </c>
      <c r="B576" s="36" t="str">
        <f>VLOOKUP(A576,Participanti!A:B,2,0)</f>
        <v>M</v>
      </c>
      <c r="C576" s="24">
        <v>12</v>
      </c>
      <c r="D576" s="24">
        <v>15.03</v>
      </c>
      <c r="E576" s="25">
        <v>5.5092592592592589E-2</v>
      </c>
      <c r="F576" s="26">
        <f t="shared" si="36"/>
        <v>3.6655084891944506E-3</v>
      </c>
      <c r="G576" s="18">
        <f>IF(B576="F",VLOOKUP(D576,Barem!$B$2:$C$11,2,1),VLOOKUP(D576,Barem!$B$12:$C$21,2,1))</f>
        <v>3.5</v>
      </c>
      <c r="H576" s="18">
        <f>IF(G576=0,0,IF(B576="F",VLOOKUP(F576,Barem!$G$2:$H$11,2,1),VLOOKUP(F576,Barem!$G$12:$H$21,2,1)))</f>
        <v>2</v>
      </c>
      <c r="I576" s="24">
        <v>3.5</v>
      </c>
      <c r="J576" s="19">
        <f>VLOOKUP($C576, Barem!$L:$N,3,0)</f>
        <v>0.3</v>
      </c>
      <c r="K576" s="19">
        <f>VLOOKUP($C576, Barem!$L:$O,4,0)</f>
        <v>0.2</v>
      </c>
      <c r="L576" s="19">
        <f>VLOOKUP($C576, Barem!$L:$P,5,0)</f>
        <v>0.5</v>
      </c>
      <c r="M576" s="49"/>
      <c r="N576" s="83">
        <f>IF(D576&gt;21,VLOOKUP(D576,Barem!$R$1:$S$48,2,1),0)</f>
        <v>0</v>
      </c>
      <c r="O576" s="46">
        <f t="shared" si="37"/>
        <v>3.2</v>
      </c>
      <c r="P576" s="52">
        <v>43670</v>
      </c>
      <c r="Q576" s="18">
        <f t="shared" si="38"/>
        <v>1</v>
      </c>
      <c r="S576" s="76">
        <f t="shared" si="39"/>
        <v>0.21290751829673987</v>
      </c>
    </row>
    <row r="577" spans="1:19" x14ac:dyDescent="0.2">
      <c r="A577" s="23" t="s">
        <v>233</v>
      </c>
      <c r="B577" s="36" t="str">
        <f>VLOOKUP(A577,Participanti!A:B,2,0)</f>
        <v>M</v>
      </c>
      <c r="C577" s="24">
        <v>12</v>
      </c>
      <c r="D577" s="24"/>
      <c r="E577" s="25"/>
      <c r="F577" s="26" t="e">
        <f t="shared" si="36"/>
        <v>#DIV/0!</v>
      </c>
      <c r="G577" s="18">
        <f>IF(B577="F",VLOOKUP(D577,Barem!$B$2:$C$11,2,1),VLOOKUP(D577,Barem!$B$12:$C$21,2,1))</f>
        <v>0</v>
      </c>
      <c r="H577" s="18">
        <f>IF(G577=0,0,IF(B577="F",VLOOKUP(F577,Barem!$G$2:$H$11,2,1),VLOOKUP(F577,Barem!$G$12:$H$21,2,1)))</f>
        <v>0</v>
      </c>
      <c r="I577" s="24"/>
      <c r="J577" s="19">
        <f>VLOOKUP($C577, Barem!$L:$N,3,0)</f>
        <v>0.3</v>
      </c>
      <c r="K577" s="19">
        <f>VLOOKUP($C577, Barem!$L:$O,4,0)</f>
        <v>0.2</v>
      </c>
      <c r="L577" s="19">
        <f>VLOOKUP($C577, Barem!$L:$P,5,0)</f>
        <v>0.5</v>
      </c>
      <c r="M577" s="49"/>
      <c r="N577" s="83">
        <f>IF(D577&gt;21,VLOOKUP(D577,Barem!$R$1:$S$48,2,1),0)</f>
        <v>0</v>
      </c>
      <c r="O577" s="46">
        <f t="shared" si="37"/>
        <v>0</v>
      </c>
      <c r="P577" s="52"/>
      <c r="Q577" s="18">
        <f t="shared" si="38"/>
        <v>1</v>
      </c>
      <c r="S577" s="76" t="e">
        <f t="shared" si="39"/>
        <v>#DIV/0!</v>
      </c>
    </row>
    <row r="578" spans="1:19" s="72" customFormat="1" x14ac:dyDescent="0.2">
      <c r="A578" s="62" t="s">
        <v>273</v>
      </c>
      <c r="B578" s="63" t="str">
        <f>VLOOKUP(A578,Participanti!A:B,2,0)</f>
        <v>M</v>
      </c>
      <c r="C578" s="64">
        <v>12</v>
      </c>
      <c r="D578" s="64"/>
      <c r="E578" s="65"/>
      <c r="F578" s="66" t="e">
        <f t="shared" si="36"/>
        <v>#DIV/0!</v>
      </c>
      <c r="G578" s="67">
        <f>IF(B578="F",VLOOKUP(D578,Barem!$B$2:$C$11,2,1),VLOOKUP(D578,Barem!$B$12:$C$21,2,1))</f>
        <v>0</v>
      </c>
      <c r="H578" s="67">
        <f>IF(G578=0,0,IF(B578="F",VLOOKUP(F578,Barem!$G$2:$H$11,2,1),VLOOKUP(F578,Barem!$G$12:$H$21,2,1)))</f>
        <v>0</v>
      </c>
      <c r="I578" s="64"/>
      <c r="J578" s="68">
        <f>VLOOKUP($C578, Barem!$L:$N,3,0)</f>
        <v>0.3</v>
      </c>
      <c r="K578" s="68">
        <f>VLOOKUP($C578, Barem!$L:$O,4,0)</f>
        <v>0.2</v>
      </c>
      <c r="L578" s="68">
        <f>VLOOKUP($C578, Barem!$L:$P,5,0)</f>
        <v>0.5</v>
      </c>
      <c r="M578" s="69"/>
      <c r="N578" s="84">
        <f>IF(D578&gt;21,VLOOKUP(D578,Barem!$R$1:$S$48,2,1),0)</f>
        <v>0</v>
      </c>
      <c r="O578" s="70">
        <f t="shared" si="37"/>
        <v>0</v>
      </c>
      <c r="P578" s="71"/>
      <c r="Q578" s="67">
        <f t="shared" si="38"/>
        <v>1</v>
      </c>
      <c r="S578" s="77" t="e">
        <f t="shared" si="39"/>
        <v>#DIV/0!</v>
      </c>
    </row>
    <row r="579" spans="1:19" x14ac:dyDescent="0.2">
      <c r="A579" s="23" t="s">
        <v>235</v>
      </c>
      <c r="B579" s="36" t="str">
        <f>VLOOKUP(A579,Participanti!A:B,2,0)</f>
        <v>M</v>
      </c>
      <c r="C579" s="24">
        <v>13</v>
      </c>
      <c r="D579" s="24">
        <v>24.44</v>
      </c>
      <c r="E579" s="25">
        <v>9.6793981481481481E-2</v>
      </c>
      <c r="F579" s="26">
        <f t="shared" si="36"/>
        <v>3.9604738740377033E-3</v>
      </c>
      <c r="G579" s="18">
        <f>IF(B579="F",VLOOKUP(D579,Barem!$B$2:$C$11,2,1),VLOOKUP(D579,Barem!$B$12:$C$21,2,1))</f>
        <v>5</v>
      </c>
      <c r="H579" s="18">
        <f>IF(G579=0,0,IF(B579="F",VLOOKUP(F579,Barem!$G$2:$H$11,2,1),VLOOKUP(F579,Barem!$G$12:$H$21,2,1)))</f>
        <v>1.5</v>
      </c>
      <c r="I579" s="24">
        <v>0.5</v>
      </c>
      <c r="J579" s="19">
        <f>VLOOKUP($C579, Barem!$L:$N,3,0)</f>
        <v>0.5</v>
      </c>
      <c r="K579" s="19">
        <f>VLOOKUP($C579, Barem!$L:$O,4,0)</f>
        <v>0.2</v>
      </c>
      <c r="L579" s="19">
        <f>VLOOKUP($C579, Barem!$L:$P,5,0)</f>
        <v>0.3</v>
      </c>
      <c r="M579" s="49"/>
      <c r="N579" s="83">
        <f>IF(D579&gt;21,VLOOKUP(D579,Barem!$R$1:$S$48,2,1),0)</f>
        <v>0</v>
      </c>
      <c r="O579" s="46">
        <f t="shared" si="37"/>
        <v>2.9499999999999997</v>
      </c>
      <c r="P579" s="52">
        <v>43681</v>
      </c>
      <c r="Q579" s="18">
        <f t="shared" si="38"/>
        <v>1</v>
      </c>
      <c r="R579" s="79" t="s">
        <v>281</v>
      </c>
      <c r="S579" s="76">
        <f t="shared" si="39"/>
        <v>0.12070376432078558</v>
      </c>
    </row>
    <row r="580" spans="1:19" x14ac:dyDescent="0.2">
      <c r="A580" s="23" t="s">
        <v>276</v>
      </c>
      <c r="B580" s="36" t="str">
        <f>VLOOKUP(A580,Participanti!A:B,2,0)</f>
        <v>M</v>
      </c>
      <c r="C580" s="24">
        <v>13</v>
      </c>
      <c r="D580" s="24">
        <v>8.2200000000000006</v>
      </c>
      <c r="E580" s="25">
        <v>2.6412037037037036E-2</v>
      </c>
      <c r="F580" s="26">
        <f t="shared" si="36"/>
        <v>3.213143191853654E-3</v>
      </c>
      <c r="G580" s="18">
        <f>IF(B580="F",VLOOKUP(D580,Barem!$B$2:$C$11,2,1),VLOOKUP(D580,Barem!$B$12:$C$21,2,1))</f>
        <v>2</v>
      </c>
      <c r="H580" s="18">
        <f>IF(G580=0,0,IF(B580="F",VLOOKUP(F580,Barem!$G$2:$H$11,2,1),VLOOKUP(F580,Barem!$G$12:$H$21,2,1)))</f>
        <v>3.5</v>
      </c>
      <c r="I580" s="24">
        <v>1.5</v>
      </c>
      <c r="J580" s="19">
        <f>VLOOKUP($C580, Barem!$L:$N,3,0)</f>
        <v>0.5</v>
      </c>
      <c r="K580" s="19">
        <f>VLOOKUP($C580, Barem!$L:$O,4,0)</f>
        <v>0.2</v>
      </c>
      <c r="L580" s="19">
        <f>VLOOKUP($C580, Barem!$L:$P,5,0)</f>
        <v>0.3</v>
      </c>
      <c r="M580" s="49"/>
      <c r="N580" s="83">
        <f>IF(D580&gt;21,VLOOKUP(D580,Barem!$R$1:$S$48,2,1),0)</f>
        <v>0</v>
      </c>
      <c r="O580" s="46">
        <f t="shared" si="37"/>
        <v>2.1500000000000004</v>
      </c>
      <c r="P580" s="52">
        <v>43678</v>
      </c>
      <c r="Q580" s="18">
        <f t="shared" si="38"/>
        <v>1</v>
      </c>
      <c r="S580" s="76">
        <f t="shared" si="39"/>
        <v>0.26155717761557179</v>
      </c>
    </row>
    <row r="581" spans="1:19" x14ac:dyDescent="0.2">
      <c r="A581" s="23" t="s">
        <v>54</v>
      </c>
      <c r="B581" s="36" t="str">
        <f>VLOOKUP(A581,Participanti!A:B,2,0)</f>
        <v>M</v>
      </c>
      <c r="C581" s="24">
        <v>13</v>
      </c>
      <c r="D581" s="24">
        <v>10.36</v>
      </c>
      <c r="E581" s="25">
        <v>4.5821759259259263E-2</v>
      </c>
      <c r="F581" s="26">
        <f t="shared" si="36"/>
        <v>4.4229497354497365E-3</v>
      </c>
      <c r="G581" s="18">
        <f>IF(B581="F",VLOOKUP(D581,Barem!$B$2:$C$11,2,1),VLOOKUP(D581,Barem!$B$12:$C$21,2,1))</f>
        <v>2.5</v>
      </c>
      <c r="H581" s="18">
        <f>IF(G581=0,0,IF(B581="F",VLOOKUP(F581,Barem!$G$2:$H$11,2,1),VLOOKUP(F581,Barem!$G$12:$H$21,2,1)))</f>
        <v>1</v>
      </c>
      <c r="I581" s="24">
        <v>2.5</v>
      </c>
      <c r="J581" s="19">
        <f>VLOOKUP($C581, Barem!$L:$N,3,0)</f>
        <v>0.5</v>
      </c>
      <c r="K581" s="19">
        <f>VLOOKUP($C581, Barem!$L:$O,4,0)</f>
        <v>0.2</v>
      </c>
      <c r="L581" s="19">
        <f>VLOOKUP($C581, Barem!$L:$P,5,0)</f>
        <v>0.3</v>
      </c>
      <c r="M581" s="49"/>
      <c r="N581" s="83">
        <f>IF(D581&gt;21,VLOOKUP(D581,Barem!$R$1:$S$48,2,1),0)</f>
        <v>0</v>
      </c>
      <c r="O581" s="46">
        <f t="shared" si="37"/>
        <v>2.2000000000000002</v>
      </c>
      <c r="P581" s="52">
        <v>43676</v>
      </c>
      <c r="Q581" s="18">
        <f t="shared" si="38"/>
        <v>1</v>
      </c>
      <c r="S581" s="76">
        <f t="shared" si="39"/>
        <v>0.21235521235521237</v>
      </c>
    </row>
    <row r="582" spans="1:19" x14ac:dyDescent="0.2">
      <c r="A582" s="23" t="s">
        <v>55</v>
      </c>
      <c r="B582" s="36" t="str">
        <f>VLOOKUP(A582,Participanti!A:B,2,0)</f>
        <v>F</v>
      </c>
      <c r="C582" s="24">
        <v>13</v>
      </c>
      <c r="D582" s="24"/>
      <c r="E582" s="25"/>
      <c r="F582" s="26" t="e">
        <f t="shared" si="36"/>
        <v>#DIV/0!</v>
      </c>
      <c r="G582" s="18">
        <f>IF(B582="F",VLOOKUP(D582,Barem!$B$2:$C$11,2,1),VLOOKUP(D582,Barem!$B$12:$C$21,2,1))</f>
        <v>0</v>
      </c>
      <c r="H582" s="18">
        <f>IF(G582=0,0,IF(B582="F",VLOOKUP(F582,Barem!$G$2:$H$11,2,1),VLOOKUP(F582,Barem!$G$12:$H$21,2,1)))</f>
        <v>0</v>
      </c>
      <c r="I582" s="24"/>
      <c r="J582" s="19">
        <f>VLOOKUP($C582, Barem!$L:$N,3,0)</f>
        <v>0.5</v>
      </c>
      <c r="K582" s="19">
        <f>VLOOKUP($C582, Barem!$L:$O,4,0)</f>
        <v>0.2</v>
      </c>
      <c r="L582" s="19">
        <f>VLOOKUP($C582, Barem!$L:$P,5,0)</f>
        <v>0.3</v>
      </c>
      <c r="M582" s="49"/>
      <c r="N582" s="83">
        <f>IF(D582&gt;21,VLOOKUP(D582,Barem!$R$1:$S$48,2,1),0)</f>
        <v>0</v>
      </c>
      <c r="O582" s="46">
        <f t="shared" si="37"/>
        <v>0</v>
      </c>
      <c r="P582" s="52"/>
      <c r="Q582" s="18">
        <f t="shared" si="38"/>
        <v>1</v>
      </c>
      <c r="S582" s="76" t="e">
        <f t="shared" si="39"/>
        <v>#DIV/0!</v>
      </c>
    </row>
    <row r="583" spans="1:19" x14ac:dyDescent="0.2">
      <c r="A583" s="23" t="s">
        <v>56</v>
      </c>
      <c r="B583" s="36" t="str">
        <f>VLOOKUP(A583,Participanti!A:B,2,0)</f>
        <v>F</v>
      </c>
      <c r="C583" s="24">
        <v>13</v>
      </c>
      <c r="D583" s="24"/>
      <c r="E583" s="25"/>
      <c r="F583" s="26" t="e">
        <f t="shared" si="36"/>
        <v>#DIV/0!</v>
      </c>
      <c r="G583" s="18">
        <f>IF(B583="F",VLOOKUP(D583,Barem!$B$2:$C$11,2,1),VLOOKUP(D583,Barem!$B$12:$C$21,2,1))</f>
        <v>0</v>
      </c>
      <c r="H583" s="18">
        <f>IF(G583=0,0,IF(B583="F",VLOOKUP(F583,Barem!$G$2:$H$11,2,1),VLOOKUP(F583,Barem!$G$12:$H$21,2,1)))</f>
        <v>0</v>
      </c>
      <c r="I583" s="24"/>
      <c r="J583" s="19">
        <f>VLOOKUP($C583, Barem!$L:$N,3,0)</f>
        <v>0.5</v>
      </c>
      <c r="K583" s="19">
        <f>VLOOKUP($C583, Barem!$L:$O,4,0)</f>
        <v>0.2</v>
      </c>
      <c r="L583" s="19">
        <f>VLOOKUP($C583, Barem!$L:$P,5,0)</f>
        <v>0.3</v>
      </c>
      <c r="M583" s="49"/>
      <c r="N583" s="83">
        <f>IF(D583&gt;21,VLOOKUP(D583,Barem!$R$1:$S$48,2,1),0)</f>
        <v>0</v>
      </c>
      <c r="O583" s="46">
        <f t="shared" si="37"/>
        <v>0</v>
      </c>
      <c r="P583" s="52"/>
      <c r="Q583" s="18">
        <f t="shared" si="38"/>
        <v>1</v>
      </c>
      <c r="S583" s="76" t="e">
        <f t="shared" si="39"/>
        <v>#DIV/0!</v>
      </c>
    </row>
    <row r="584" spans="1:19" x14ac:dyDescent="0.2">
      <c r="A584" s="23" t="s">
        <v>8</v>
      </c>
      <c r="B584" s="36" t="str">
        <f>VLOOKUP(A584,Participanti!A:B,2,0)</f>
        <v>M</v>
      </c>
      <c r="C584" s="24">
        <v>13</v>
      </c>
      <c r="D584" s="24"/>
      <c r="E584" s="25"/>
      <c r="F584" s="26" t="e">
        <f t="shared" si="36"/>
        <v>#DIV/0!</v>
      </c>
      <c r="G584" s="18">
        <f>IF(B584="F",VLOOKUP(D584,Barem!$B$2:$C$11,2,1),VLOOKUP(D584,Barem!$B$12:$C$21,2,1))</f>
        <v>0</v>
      </c>
      <c r="H584" s="18">
        <f>IF(G584=0,0,IF(B584="F",VLOOKUP(F584,Barem!$G$2:$H$11,2,1),VLOOKUP(F584,Barem!$G$12:$H$21,2,1)))</f>
        <v>0</v>
      </c>
      <c r="I584" s="24"/>
      <c r="J584" s="19">
        <f>VLOOKUP($C584, Barem!$L:$N,3,0)</f>
        <v>0.5</v>
      </c>
      <c r="K584" s="19">
        <f>VLOOKUP($C584, Barem!$L:$O,4,0)</f>
        <v>0.2</v>
      </c>
      <c r="L584" s="19">
        <f>VLOOKUP($C584, Barem!$L:$P,5,0)</f>
        <v>0.3</v>
      </c>
      <c r="M584" s="49"/>
      <c r="N584" s="83">
        <f>IF(D584&gt;21,VLOOKUP(D584,Barem!$R$1:$S$48,2,1),0)</f>
        <v>0</v>
      </c>
      <c r="O584" s="46">
        <f t="shared" si="37"/>
        <v>0</v>
      </c>
      <c r="P584" s="52"/>
      <c r="Q584" s="18">
        <f t="shared" si="38"/>
        <v>1</v>
      </c>
      <c r="S584" s="76" t="e">
        <f t="shared" si="39"/>
        <v>#DIV/0!</v>
      </c>
    </row>
    <row r="585" spans="1:19" x14ac:dyDescent="0.2">
      <c r="A585" s="23" t="s">
        <v>57</v>
      </c>
      <c r="B585" s="36" t="str">
        <f>VLOOKUP(A585,Participanti!A:B,2,0)</f>
        <v>M</v>
      </c>
      <c r="C585" s="24">
        <v>13</v>
      </c>
      <c r="D585" s="24">
        <v>20.010000000000002</v>
      </c>
      <c r="E585" s="25">
        <v>6.9918981481481471E-2</v>
      </c>
      <c r="F585" s="26">
        <f t="shared" si="36"/>
        <v>3.4942019730875296E-3</v>
      </c>
      <c r="G585" s="18">
        <f>IF(B585="F",VLOOKUP(D585,Barem!$B$2:$C$11,2,1),VLOOKUP(D585,Barem!$B$12:$C$21,2,1))</f>
        <v>4.5</v>
      </c>
      <c r="H585" s="18">
        <f>IF(G585=0,0,IF(B585="F",VLOOKUP(F585,Barem!$G$2:$H$11,2,1),VLOOKUP(F585,Barem!$G$12:$H$21,2,1)))</f>
        <v>2.5</v>
      </c>
      <c r="I585" s="24">
        <v>2</v>
      </c>
      <c r="J585" s="19">
        <f>VLOOKUP($C585, Barem!$L:$N,3,0)</f>
        <v>0.5</v>
      </c>
      <c r="K585" s="19">
        <f>VLOOKUP($C585, Barem!$L:$O,4,0)</f>
        <v>0.2</v>
      </c>
      <c r="L585" s="19">
        <f>VLOOKUP($C585, Barem!$L:$P,5,0)</f>
        <v>0.3</v>
      </c>
      <c r="M585" s="49"/>
      <c r="N585" s="83">
        <f>IF(D585&gt;21,VLOOKUP(D585,Barem!$R$1:$S$48,2,1),0)</f>
        <v>0</v>
      </c>
      <c r="O585" s="46">
        <f t="shared" si="37"/>
        <v>3.35</v>
      </c>
      <c r="P585" s="52">
        <v>43681</v>
      </c>
      <c r="Q585" s="18">
        <f t="shared" si="38"/>
        <v>1</v>
      </c>
      <c r="S585" s="76">
        <f t="shared" si="39"/>
        <v>0.16741629185407295</v>
      </c>
    </row>
    <row r="586" spans="1:19" x14ac:dyDescent="0.2">
      <c r="A586" s="23" t="s">
        <v>59</v>
      </c>
      <c r="B586" s="36" t="str">
        <f>VLOOKUP(A586,Participanti!A:B,2,0)</f>
        <v>M</v>
      </c>
      <c r="C586" s="24">
        <v>13</v>
      </c>
      <c r="D586" s="24">
        <v>9.35</v>
      </c>
      <c r="E586" s="25">
        <v>3.7893518518518521E-2</v>
      </c>
      <c r="F586" s="26">
        <f t="shared" si="36"/>
        <v>4.0527827292533179E-3</v>
      </c>
      <c r="G586" s="18">
        <f>IF(B586="F",VLOOKUP(D586,Barem!$B$2:$C$11,2,1),VLOOKUP(D586,Barem!$B$12:$C$21,2,1))</f>
        <v>2</v>
      </c>
      <c r="H586" s="18">
        <f>IF(G586=0,0,IF(B586="F",VLOOKUP(F586,Barem!$G$2:$H$11,2,1),VLOOKUP(F586,Barem!$G$12:$H$21,2,1)))</f>
        <v>1.5</v>
      </c>
      <c r="I586" s="24">
        <v>4</v>
      </c>
      <c r="J586" s="19">
        <f>VLOOKUP($C586, Barem!$L:$N,3,0)</f>
        <v>0.5</v>
      </c>
      <c r="K586" s="19">
        <f>VLOOKUP($C586, Barem!$L:$O,4,0)</f>
        <v>0.2</v>
      </c>
      <c r="L586" s="19">
        <f>VLOOKUP($C586, Barem!$L:$P,5,0)</f>
        <v>0.3</v>
      </c>
      <c r="M586" s="49"/>
      <c r="N586" s="83">
        <f>IF(D586&gt;21,VLOOKUP(D586,Barem!$R$1:$S$48,2,1),0)</f>
        <v>0</v>
      </c>
      <c r="O586" s="46">
        <f t="shared" si="37"/>
        <v>2.5</v>
      </c>
      <c r="P586" s="52">
        <v>43680</v>
      </c>
      <c r="Q586" s="18">
        <f t="shared" si="38"/>
        <v>1</v>
      </c>
      <c r="S586" s="76">
        <f t="shared" si="39"/>
        <v>0.26737967914438504</v>
      </c>
    </row>
    <row r="587" spans="1:19" x14ac:dyDescent="0.2">
      <c r="A587" s="23" t="s">
        <v>60</v>
      </c>
      <c r="B587" s="36" t="str">
        <f>VLOOKUP(A587,Participanti!A:B,2,0)</f>
        <v>F</v>
      </c>
      <c r="C587" s="24">
        <v>13</v>
      </c>
      <c r="D587" s="24"/>
      <c r="E587" s="25"/>
      <c r="F587" s="26" t="e">
        <f t="shared" si="36"/>
        <v>#DIV/0!</v>
      </c>
      <c r="G587" s="18">
        <f>IF(B587="F",VLOOKUP(D587,Barem!$B$2:$C$11,2,1),VLOOKUP(D587,Barem!$B$12:$C$21,2,1))</f>
        <v>0</v>
      </c>
      <c r="H587" s="18">
        <f>IF(G587=0,0,IF(B587="F",VLOOKUP(F587,Barem!$G$2:$H$11,2,1),VLOOKUP(F587,Barem!$G$12:$H$21,2,1)))</f>
        <v>0</v>
      </c>
      <c r="I587" s="24"/>
      <c r="J587" s="19">
        <f>VLOOKUP($C587, Barem!$L:$N,3,0)</f>
        <v>0.5</v>
      </c>
      <c r="K587" s="19">
        <f>VLOOKUP($C587, Barem!$L:$O,4,0)</f>
        <v>0.2</v>
      </c>
      <c r="L587" s="19">
        <f>VLOOKUP($C587, Barem!$L:$P,5,0)</f>
        <v>0.3</v>
      </c>
      <c r="M587" s="49"/>
      <c r="N587" s="83">
        <f>IF(D587&gt;21,VLOOKUP(D587,Barem!$R$1:$S$48,2,1),0)</f>
        <v>0</v>
      </c>
      <c r="O587" s="46">
        <f t="shared" si="37"/>
        <v>0</v>
      </c>
      <c r="P587" s="52"/>
      <c r="Q587" s="18">
        <f t="shared" si="38"/>
        <v>1</v>
      </c>
      <c r="S587" s="76" t="e">
        <f t="shared" si="39"/>
        <v>#DIV/0!</v>
      </c>
    </row>
    <row r="588" spans="1:19" x14ac:dyDescent="0.2">
      <c r="A588" s="23" t="s">
        <v>61</v>
      </c>
      <c r="B588" s="36" t="str">
        <f>VLOOKUP(A588,Participanti!A:B,2,0)</f>
        <v>M</v>
      </c>
      <c r="C588" s="24">
        <v>13</v>
      </c>
      <c r="D588" s="24">
        <v>63.47</v>
      </c>
      <c r="E588" s="25">
        <v>0.52942129629629631</v>
      </c>
      <c r="F588" s="26">
        <f t="shared" si="36"/>
        <v>8.3412840128611367E-3</v>
      </c>
      <c r="G588" s="18">
        <f>IF(B588="F",VLOOKUP(D588,Barem!$B$2:$C$11,2,1),VLOOKUP(D588,Barem!$B$12:$C$21,2,1))</f>
        <v>5</v>
      </c>
      <c r="H588" s="18">
        <f>IF(G588=0,0,IF(B588="F",VLOOKUP(F588,Barem!$G$2:$H$11,2,1),VLOOKUP(F588,Barem!$G$12:$H$21,2,1)))</f>
        <v>0</v>
      </c>
      <c r="I588" s="24">
        <v>5</v>
      </c>
      <c r="J588" s="19">
        <f>VLOOKUP($C588, Barem!$L:$N,3,0)</f>
        <v>0.5</v>
      </c>
      <c r="K588" s="19">
        <f>VLOOKUP($C588, Barem!$L:$O,4,0)</f>
        <v>0.2</v>
      </c>
      <c r="L588" s="19">
        <f>VLOOKUP($C588, Barem!$L:$P,5,0)</f>
        <v>0.3</v>
      </c>
      <c r="M588" s="49">
        <v>1.5</v>
      </c>
      <c r="N588" s="83">
        <f>IF(D588&gt;21,VLOOKUP(D588,Barem!$R$1:$S$48,2,1),0)</f>
        <v>0.8</v>
      </c>
      <c r="O588" s="46">
        <f t="shared" si="37"/>
        <v>6.3</v>
      </c>
      <c r="P588" s="52">
        <v>43680</v>
      </c>
      <c r="Q588" s="18">
        <f t="shared" si="38"/>
        <v>1</v>
      </c>
      <c r="S588" s="76">
        <f t="shared" si="39"/>
        <v>9.9259492673704111E-2</v>
      </c>
    </row>
    <row r="589" spans="1:19" x14ac:dyDescent="0.2">
      <c r="A589" s="23" t="s">
        <v>62</v>
      </c>
      <c r="B589" s="36" t="str">
        <f>VLOOKUP(A589,Participanti!A:B,2,0)</f>
        <v>M</v>
      </c>
      <c r="C589" s="24">
        <v>13</v>
      </c>
      <c r="D589" s="24">
        <v>15.02</v>
      </c>
      <c r="E589" s="25">
        <v>5.3726851851851852E-2</v>
      </c>
      <c r="F589" s="74">
        <f t="shared" si="36"/>
        <v>3.5770207624402032E-3</v>
      </c>
      <c r="G589" s="18">
        <f>IF(B589="F",VLOOKUP(D589,Barem!$B$2:$C$11,2,1),VLOOKUP(D589,Barem!$B$12:$C$21,2,1))</f>
        <v>3.5</v>
      </c>
      <c r="H589" s="18">
        <f>IF(G589=0,0,IF(B589="F",VLOOKUP(F589,Barem!$G$2:$H$11,2,1),VLOOKUP(F589,Barem!$G$12:$H$21,2,1)))</f>
        <v>2.5</v>
      </c>
      <c r="I589" s="24">
        <v>4</v>
      </c>
      <c r="J589" s="19">
        <f>VLOOKUP($C589, Barem!$L:$N,3,0)</f>
        <v>0.5</v>
      </c>
      <c r="K589" s="19">
        <f>VLOOKUP($C589, Barem!$L:$O,4,0)</f>
        <v>0.2</v>
      </c>
      <c r="L589" s="19">
        <f>VLOOKUP($C589, Barem!$L:$P,5,0)</f>
        <v>0.3</v>
      </c>
      <c r="M589" s="49"/>
      <c r="N589" s="83">
        <f>IF(D589&gt;21,VLOOKUP(D589,Barem!$R$1:$S$48,2,1),0)</f>
        <v>0</v>
      </c>
      <c r="O589" s="46">
        <f t="shared" si="37"/>
        <v>3.45</v>
      </c>
      <c r="P589" s="52">
        <v>43681</v>
      </c>
      <c r="Q589" s="18">
        <f t="shared" si="38"/>
        <v>1</v>
      </c>
      <c r="S589" s="76">
        <f t="shared" si="39"/>
        <v>0.22969374167776299</v>
      </c>
    </row>
    <row r="590" spans="1:19" x14ac:dyDescent="0.2">
      <c r="A590" s="23" t="s">
        <v>63</v>
      </c>
      <c r="B590" s="36" t="str">
        <f>VLOOKUP(A590,Participanti!A:B,2,0)</f>
        <v>M</v>
      </c>
      <c r="C590" s="24">
        <v>13</v>
      </c>
      <c r="D590" s="24"/>
      <c r="E590" s="25"/>
      <c r="F590" s="26" t="e">
        <f t="shared" si="36"/>
        <v>#DIV/0!</v>
      </c>
      <c r="G590" s="18">
        <f>IF(B590="F",VLOOKUP(D590,Barem!$B$2:$C$11,2,1),VLOOKUP(D590,Barem!$B$12:$C$21,2,1))</f>
        <v>0</v>
      </c>
      <c r="H590" s="18">
        <f>IF(G590=0,0,IF(B590="F",VLOOKUP(F590,Barem!$G$2:$H$11,2,1),VLOOKUP(F590,Barem!$G$12:$H$21,2,1)))</f>
        <v>0</v>
      </c>
      <c r="I590" s="24"/>
      <c r="J590" s="19">
        <f>VLOOKUP($C590, Barem!$L:$N,3,0)</f>
        <v>0.5</v>
      </c>
      <c r="K590" s="19">
        <f>VLOOKUP($C590, Barem!$L:$O,4,0)</f>
        <v>0.2</v>
      </c>
      <c r="L590" s="19">
        <f>VLOOKUP($C590, Barem!$L:$P,5,0)</f>
        <v>0.3</v>
      </c>
      <c r="M590" s="49"/>
      <c r="N590" s="83">
        <f>IF(D590&gt;21,VLOOKUP(D590,Barem!$R$1:$S$48,2,1),0)</f>
        <v>0</v>
      </c>
      <c r="O590" s="46">
        <f t="shared" si="37"/>
        <v>0</v>
      </c>
      <c r="P590" s="52"/>
      <c r="Q590" s="18">
        <f t="shared" si="38"/>
        <v>1</v>
      </c>
      <c r="S590" s="76" t="e">
        <f t="shared" si="39"/>
        <v>#DIV/0!</v>
      </c>
    </row>
    <row r="591" spans="1:19" x14ac:dyDescent="0.2">
      <c r="A591" s="23" t="s">
        <v>64</v>
      </c>
      <c r="B591" s="36" t="str">
        <f>VLOOKUP(A591,Participanti!A:B,2,0)</f>
        <v>F</v>
      </c>
      <c r="C591" s="24">
        <v>13</v>
      </c>
      <c r="D591" s="24">
        <v>25.1</v>
      </c>
      <c r="E591" s="25">
        <v>0.13421296296296295</v>
      </c>
      <c r="F591" s="26">
        <f t="shared" si="36"/>
        <v>5.3471299985244202E-3</v>
      </c>
      <c r="G591" s="18">
        <f>IF(B591="F",VLOOKUP(D591,Barem!$B$2:$C$11,2,1),VLOOKUP(D591,Barem!$B$12:$C$21,2,1))</f>
        <v>5</v>
      </c>
      <c r="H591" s="18">
        <f>IF(G591=0,0,IF(B591="F",VLOOKUP(F591,Barem!$G$2:$H$11,2,1),VLOOKUP(F591,Barem!$G$12:$H$21,2,1)))</f>
        <v>1</v>
      </c>
      <c r="I591" s="24">
        <v>4</v>
      </c>
      <c r="J591" s="19">
        <f>VLOOKUP($C591, Barem!$L:$N,3,0)</f>
        <v>0.5</v>
      </c>
      <c r="K591" s="19">
        <f>VLOOKUP($C591, Barem!$L:$O,4,0)</f>
        <v>0.2</v>
      </c>
      <c r="L591" s="19">
        <f>VLOOKUP($C591, Barem!$L:$P,5,0)</f>
        <v>0.3</v>
      </c>
      <c r="M591" s="49"/>
      <c r="N591" s="83">
        <f>IF(D591&gt;21,VLOOKUP(D591,Barem!$R$1:$S$48,2,1),0)</f>
        <v>0</v>
      </c>
      <c r="O591" s="46">
        <f t="shared" si="37"/>
        <v>3.9000000000000004</v>
      </c>
      <c r="P591" s="52">
        <v>43681</v>
      </c>
      <c r="Q591" s="18">
        <f t="shared" si="38"/>
        <v>1</v>
      </c>
      <c r="S591" s="76">
        <f t="shared" si="39"/>
        <v>0.15537848605577689</v>
      </c>
    </row>
    <row r="592" spans="1:19" x14ac:dyDescent="0.2">
      <c r="A592" s="23" t="s">
        <v>65</v>
      </c>
      <c r="B592" s="36" t="str">
        <f>VLOOKUP(A592,Participanti!A:B,2,0)</f>
        <v>M</v>
      </c>
      <c r="C592" s="24">
        <v>13</v>
      </c>
      <c r="D592" s="24">
        <v>7.02</v>
      </c>
      <c r="E592" s="25">
        <v>3.1932870370370368E-2</v>
      </c>
      <c r="F592" s="26">
        <f t="shared" si="36"/>
        <v>4.5488419331011923E-3</v>
      </c>
      <c r="G592" s="18">
        <f>IF(B592="F",VLOOKUP(D592,Barem!$B$2:$C$11,2,1),VLOOKUP(D592,Barem!$B$12:$C$21,2,1))</f>
        <v>2</v>
      </c>
      <c r="H592" s="18">
        <f>IF(G592=0,0,IF(B592="F",VLOOKUP(F592,Barem!$G$2:$H$11,2,1),VLOOKUP(F592,Barem!$G$12:$H$21,2,1)))</f>
        <v>1</v>
      </c>
      <c r="I592" s="24">
        <v>2.5</v>
      </c>
      <c r="J592" s="19">
        <f>VLOOKUP($C592, Barem!$L:$N,3,0)</f>
        <v>0.5</v>
      </c>
      <c r="K592" s="19">
        <f>VLOOKUP($C592, Barem!$L:$O,4,0)</f>
        <v>0.2</v>
      </c>
      <c r="L592" s="19">
        <f>VLOOKUP($C592, Barem!$L:$P,5,0)</f>
        <v>0.3</v>
      </c>
      <c r="M592" s="49"/>
      <c r="N592" s="83">
        <f>IF(D592&gt;21,VLOOKUP(D592,Barem!$R$1:$S$48,2,1),0)</f>
        <v>0</v>
      </c>
      <c r="O592" s="46">
        <f t="shared" si="37"/>
        <v>1.95</v>
      </c>
      <c r="P592" s="52">
        <v>43681</v>
      </c>
      <c r="Q592" s="18">
        <f t="shared" si="38"/>
        <v>1</v>
      </c>
      <c r="S592" s="76">
        <f t="shared" si="39"/>
        <v>0.27777777777777779</v>
      </c>
    </row>
    <row r="593" spans="1:19" x14ac:dyDescent="0.2">
      <c r="A593" s="23" t="s">
        <v>66</v>
      </c>
      <c r="B593" s="36" t="str">
        <f>VLOOKUP(A593,Participanti!A:B,2,0)</f>
        <v>M</v>
      </c>
      <c r="C593" s="24">
        <v>13</v>
      </c>
      <c r="D593" s="24">
        <v>21.02</v>
      </c>
      <c r="E593" s="25">
        <v>6.700231481481482E-2</v>
      </c>
      <c r="F593" s="26">
        <f t="shared" si="36"/>
        <v>3.1875506572223988E-3</v>
      </c>
      <c r="G593" s="18">
        <f>IF(B593="F",VLOOKUP(D593,Barem!$B$2:$C$11,2,1),VLOOKUP(D593,Barem!$B$12:$C$21,2,1))</f>
        <v>5</v>
      </c>
      <c r="H593" s="18">
        <f>IF(G593=0,0,IF(B593="F",VLOOKUP(F593,Barem!$G$2:$H$11,2,1),VLOOKUP(F593,Barem!$G$12:$H$21,2,1)))</f>
        <v>3.5</v>
      </c>
      <c r="I593" s="24">
        <v>0.5</v>
      </c>
      <c r="J593" s="19">
        <f>VLOOKUP($C593, Barem!$L:$N,3,0)</f>
        <v>0.5</v>
      </c>
      <c r="K593" s="19">
        <f>VLOOKUP($C593, Barem!$L:$O,4,0)</f>
        <v>0.2</v>
      </c>
      <c r="L593" s="19">
        <f>VLOOKUP($C593, Barem!$L:$P,5,0)</f>
        <v>0.3</v>
      </c>
      <c r="M593" s="49"/>
      <c r="N593" s="83">
        <f>IF(D593&gt;21,VLOOKUP(D593,Barem!$R$1:$S$48,2,1),0)</f>
        <v>0</v>
      </c>
      <c r="O593" s="46">
        <f t="shared" si="37"/>
        <v>3.35</v>
      </c>
      <c r="P593" s="52">
        <v>43680</v>
      </c>
      <c r="Q593" s="18">
        <f t="shared" si="38"/>
        <v>1</v>
      </c>
      <c r="S593" s="76">
        <f t="shared" si="39"/>
        <v>0.15937202664129402</v>
      </c>
    </row>
    <row r="594" spans="1:19" x14ac:dyDescent="0.2">
      <c r="A594" s="23" t="s">
        <v>67</v>
      </c>
      <c r="B594" s="36" t="str">
        <f>VLOOKUP(A594,Participanti!A:B,2,0)</f>
        <v>M</v>
      </c>
      <c r="C594" s="24">
        <v>13</v>
      </c>
      <c r="D594" s="24">
        <v>18.079999999999998</v>
      </c>
      <c r="E594" s="25">
        <v>7.318287037037037E-2</v>
      </c>
      <c r="F594" s="26">
        <f t="shared" si="36"/>
        <v>4.0477251311045563E-3</v>
      </c>
      <c r="G594" s="18">
        <f>IF(B594="F",VLOOKUP(D594,Barem!$B$2:$C$11,2,1),VLOOKUP(D594,Barem!$B$12:$C$21,2,1))</f>
        <v>4</v>
      </c>
      <c r="H594" s="18">
        <f>IF(G594=0,0,IF(B594="F",VLOOKUP(F594,Barem!$G$2:$H$11,2,1),VLOOKUP(F594,Barem!$G$12:$H$21,2,1)))</f>
        <v>1.5</v>
      </c>
      <c r="I594" s="24">
        <v>3.5</v>
      </c>
      <c r="J594" s="19">
        <f>VLOOKUP($C594, Barem!$L:$N,3,0)</f>
        <v>0.5</v>
      </c>
      <c r="K594" s="19">
        <f>VLOOKUP($C594, Barem!$L:$O,4,0)</f>
        <v>0.2</v>
      </c>
      <c r="L594" s="19">
        <f>VLOOKUP($C594, Barem!$L:$P,5,0)</f>
        <v>0.3</v>
      </c>
      <c r="M594" s="49"/>
      <c r="N594" s="83">
        <f>IF(D594&gt;21,VLOOKUP(D594,Barem!$R$1:$S$48,2,1),0)</f>
        <v>0</v>
      </c>
      <c r="O594" s="46">
        <f t="shared" si="37"/>
        <v>3.3499999999999996</v>
      </c>
      <c r="P594" s="52">
        <v>43680</v>
      </c>
      <c r="Q594" s="18">
        <f t="shared" si="38"/>
        <v>1</v>
      </c>
      <c r="S594" s="76">
        <f t="shared" si="39"/>
        <v>0.18528761061946902</v>
      </c>
    </row>
    <row r="595" spans="1:19" x14ac:dyDescent="0.2">
      <c r="A595" s="23" t="s">
        <v>68</v>
      </c>
      <c r="B595" s="36" t="str">
        <f>VLOOKUP(A595,Participanti!A:B,2,0)</f>
        <v>M</v>
      </c>
      <c r="C595" s="24">
        <v>13</v>
      </c>
      <c r="D595" s="24"/>
      <c r="E595" s="25"/>
      <c r="F595" s="26" t="e">
        <f t="shared" si="36"/>
        <v>#DIV/0!</v>
      </c>
      <c r="G595" s="18">
        <f>IF(B595="F",VLOOKUP(D595,Barem!$B$2:$C$11,2,1),VLOOKUP(D595,Barem!$B$12:$C$21,2,1))</f>
        <v>0</v>
      </c>
      <c r="H595" s="18">
        <f>IF(G595=0,0,IF(B595="F",VLOOKUP(F595,Barem!$G$2:$H$11,2,1),VLOOKUP(F595,Barem!$G$12:$H$21,2,1)))</f>
        <v>0</v>
      </c>
      <c r="I595" s="24"/>
      <c r="J595" s="19">
        <f>VLOOKUP($C595, Barem!$L:$N,3,0)</f>
        <v>0.5</v>
      </c>
      <c r="K595" s="19">
        <f>VLOOKUP($C595, Barem!$L:$O,4,0)</f>
        <v>0.2</v>
      </c>
      <c r="L595" s="19">
        <f>VLOOKUP($C595, Barem!$L:$P,5,0)</f>
        <v>0.3</v>
      </c>
      <c r="M595" s="49"/>
      <c r="N595" s="83">
        <f>IF(D595&gt;21,VLOOKUP(D595,Barem!$R$1:$S$48,2,1),0)</f>
        <v>0</v>
      </c>
      <c r="O595" s="46">
        <f t="shared" si="37"/>
        <v>0</v>
      </c>
      <c r="P595" s="52"/>
      <c r="Q595" s="18">
        <f t="shared" si="38"/>
        <v>1</v>
      </c>
      <c r="S595" s="76" t="e">
        <f t="shared" si="39"/>
        <v>#DIV/0!</v>
      </c>
    </row>
    <row r="596" spans="1:19" x14ac:dyDescent="0.2">
      <c r="A596" s="23" t="s">
        <v>69</v>
      </c>
      <c r="B596" s="36" t="str">
        <f>VLOOKUP(A596,Participanti!A:B,2,0)</f>
        <v>M</v>
      </c>
      <c r="C596" s="24">
        <v>13</v>
      </c>
      <c r="D596" s="24">
        <v>15.42</v>
      </c>
      <c r="E596" s="25">
        <v>7.03125E-2</v>
      </c>
      <c r="F596" s="26">
        <f t="shared" si="36"/>
        <v>4.5598249027237357E-3</v>
      </c>
      <c r="G596" s="18">
        <f>IF(B596="F",VLOOKUP(D596,Barem!$B$2:$C$11,2,1),VLOOKUP(D596,Barem!$B$12:$C$21,2,1))</f>
        <v>3.5</v>
      </c>
      <c r="H596" s="18">
        <f>IF(G596=0,0,IF(B596="F",VLOOKUP(F596,Barem!$G$2:$H$11,2,1),VLOOKUP(F596,Barem!$G$12:$H$21,2,1)))</f>
        <v>1</v>
      </c>
      <c r="I596" s="24">
        <v>3.5</v>
      </c>
      <c r="J596" s="19">
        <f>VLOOKUP($C596, Barem!$L:$N,3,0)</f>
        <v>0.5</v>
      </c>
      <c r="K596" s="19">
        <f>VLOOKUP($C596, Barem!$L:$O,4,0)</f>
        <v>0.2</v>
      </c>
      <c r="L596" s="19">
        <f>VLOOKUP($C596, Barem!$L:$P,5,0)</f>
        <v>0.3</v>
      </c>
      <c r="M596" s="49"/>
      <c r="N596" s="83">
        <f>IF(D596&gt;21,VLOOKUP(D596,Barem!$R$1:$S$48,2,1),0)</f>
        <v>0</v>
      </c>
      <c r="O596" s="46">
        <f t="shared" si="37"/>
        <v>3</v>
      </c>
      <c r="P596" s="52">
        <v>43679</v>
      </c>
      <c r="Q596" s="18">
        <f t="shared" si="38"/>
        <v>1</v>
      </c>
      <c r="S596" s="76">
        <f t="shared" si="39"/>
        <v>0.19455252918287938</v>
      </c>
    </row>
    <row r="597" spans="1:19" x14ac:dyDescent="0.2">
      <c r="A597" s="23" t="s">
        <v>70</v>
      </c>
      <c r="B597" s="36" t="str">
        <f>VLOOKUP(A597,Participanti!A:B,2,0)</f>
        <v>M</v>
      </c>
      <c r="C597" s="24">
        <v>13</v>
      </c>
      <c r="D597" s="24">
        <v>17.23</v>
      </c>
      <c r="E597" s="25">
        <v>6.3449074074074074E-2</v>
      </c>
      <c r="F597" s="26">
        <f t="shared" ref="F597:F645" si="40">E597/D597</f>
        <v>3.6824767309387159E-3</v>
      </c>
      <c r="G597" s="18">
        <f>IF(B597="F",VLOOKUP(D597,Barem!$B$2:$C$11,2,1),VLOOKUP(D597,Barem!$B$12:$C$21,2,1))</f>
        <v>4</v>
      </c>
      <c r="H597" s="18">
        <f>IF(G597=0,0,IF(B597="F",VLOOKUP(F597,Barem!$G$2:$H$11,2,1),VLOOKUP(F597,Barem!$G$12:$H$21,2,1)))</f>
        <v>2</v>
      </c>
      <c r="I597" s="24">
        <v>1.5</v>
      </c>
      <c r="J597" s="19">
        <f>VLOOKUP($C597, Barem!$L:$N,3,0)</f>
        <v>0.5</v>
      </c>
      <c r="K597" s="19">
        <f>VLOOKUP($C597, Barem!$L:$O,4,0)</f>
        <v>0.2</v>
      </c>
      <c r="L597" s="19">
        <f>VLOOKUP($C597, Barem!$L:$P,5,0)</f>
        <v>0.3</v>
      </c>
      <c r="M597" s="49"/>
      <c r="N597" s="83">
        <f>IF(D597&gt;21,VLOOKUP(D597,Barem!$R$1:$S$48,2,1),0)</f>
        <v>0</v>
      </c>
      <c r="O597" s="46">
        <f t="shared" ref="O597:O645" si="41">G597*J597+H597*K597+I597*L597+M597+N597</f>
        <v>2.8499999999999996</v>
      </c>
      <c r="P597" s="52">
        <v>43681</v>
      </c>
      <c r="Q597" s="18">
        <f t="shared" ref="Q597:Q645" si="42">COUNTIFS(A:A,A597,C:C,C597)</f>
        <v>1</v>
      </c>
      <c r="S597" s="76">
        <f t="shared" si="39"/>
        <v>0.16540917005223446</v>
      </c>
    </row>
    <row r="598" spans="1:19" x14ac:dyDescent="0.2">
      <c r="A598" s="23" t="s">
        <v>71</v>
      </c>
      <c r="B598" s="36" t="str">
        <f>VLOOKUP(A598,Participanti!A:B,2,0)</f>
        <v>M</v>
      </c>
      <c r="C598" s="24">
        <v>13</v>
      </c>
      <c r="D598" s="24">
        <v>10.06</v>
      </c>
      <c r="E598" s="25">
        <v>4.2986111111111114E-2</v>
      </c>
      <c r="F598" s="26">
        <f t="shared" si="40"/>
        <v>4.272973271482218E-3</v>
      </c>
      <c r="G598" s="18">
        <f>IF(B598="F",VLOOKUP(D598,Barem!$B$2:$C$11,2,1),VLOOKUP(D598,Barem!$B$12:$C$21,2,1))</f>
        <v>2.5</v>
      </c>
      <c r="H598" s="18">
        <f>IF(G598=0,0,IF(B598="F",VLOOKUP(F598,Barem!$G$2:$H$11,2,1),VLOOKUP(F598,Barem!$G$12:$H$21,2,1)))</f>
        <v>1</v>
      </c>
      <c r="I598" s="24">
        <v>1</v>
      </c>
      <c r="J598" s="19">
        <f>VLOOKUP($C598, Barem!$L:$N,3,0)</f>
        <v>0.5</v>
      </c>
      <c r="K598" s="19">
        <f>VLOOKUP($C598, Barem!$L:$O,4,0)</f>
        <v>0.2</v>
      </c>
      <c r="L598" s="19">
        <f>VLOOKUP($C598, Barem!$L:$P,5,0)</f>
        <v>0.3</v>
      </c>
      <c r="M598" s="49"/>
      <c r="N598" s="83">
        <f>IF(D598&gt;21,VLOOKUP(D598,Barem!$R$1:$S$48,2,1),0)</f>
        <v>0</v>
      </c>
      <c r="O598" s="46">
        <f t="shared" si="41"/>
        <v>1.75</v>
      </c>
      <c r="P598" s="52">
        <v>43681</v>
      </c>
      <c r="Q598" s="18">
        <f t="shared" si="42"/>
        <v>1</v>
      </c>
      <c r="S598" s="76">
        <f t="shared" si="39"/>
        <v>0.17395626242544732</v>
      </c>
    </row>
    <row r="599" spans="1:19" x14ac:dyDescent="0.2">
      <c r="A599" s="23" t="s">
        <v>58</v>
      </c>
      <c r="B599" s="36" t="str">
        <f>VLOOKUP(A599,Participanti!A:B,2,0)</f>
        <v>M</v>
      </c>
      <c r="C599" s="24">
        <v>13</v>
      </c>
      <c r="D599" s="24">
        <v>11.69</v>
      </c>
      <c r="E599" s="25">
        <v>4.2546296296296297E-2</v>
      </c>
      <c r="F599" s="26">
        <f t="shared" si="40"/>
        <v>3.6395463042169633E-3</v>
      </c>
      <c r="G599" s="18">
        <f>IF(B599="F",VLOOKUP(D599,Barem!$B$2:$C$11,2,1),VLOOKUP(D599,Barem!$B$12:$C$21,2,1))</f>
        <v>2.5</v>
      </c>
      <c r="H599" s="18">
        <f>IF(G599=0,0,IF(B599="F",VLOOKUP(F599,Barem!$G$2:$H$11,2,1),VLOOKUP(F599,Barem!$G$12:$H$21,2,1)))</f>
        <v>2.5</v>
      </c>
      <c r="I599" s="24">
        <v>1</v>
      </c>
      <c r="J599" s="19">
        <f>VLOOKUP($C599, Barem!$L:$N,3,0)</f>
        <v>0.5</v>
      </c>
      <c r="K599" s="19">
        <f>VLOOKUP($C599, Barem!$L:$O,4,0)</f>
        <v>0.2</v>
      </c>
      <c r="L599" s="19">
        <f>VLOOKUP($C599, Barem!$L:$P,5,0)</f>
        <v>0.3</v>
      </c>
      <c r="M599" s="49"/>
      <c r="N599" s="83">
        <f>IF(D599&gt;21,VLOOKUP(D599,Barem!$R$1:$S$48,2,1),0)</f>
        <v>0</v>
      </c>
      <c r="O599" s="46">
        <f t="shared" si="41"/>
        <v>2.0499999999999998</v>
      </c>
      <c r="P599" s="52">
        <v>43679</v>
      </c>
      <c r="Q599" s="18">
        <f t="shared" si="42"/>
        <v>1</v>
      </c>
      <c r="S599" s="76">
        <f t="shared" si="39"/>
        <v>0.17536355859709152</v>
      </c>
    </row>
    <row r="600" spans="1:19" x14ac:dyDescent="0.2">
      <c r="A600" s="23" t="s">
        <v>72</v>
      </c>
      <c r="B600" s="36" t="str">
        <f>VLOOKUP(A600,Participanti!A:B,2,0)</f>
        <v>F</v>
      </c>
      <c r="C600" s="24">
        <v>13</v>
      </c>
      <c r="D600" s="24">
        <v>10.54</v>
      </c>
      <c r="E600" s="25">
        <v>4.2349537037037033E-2</v>
      </c>
      <c r="F600" s="26">
        <f t="shared" si="40"/>
        <v>4.0179826410851075E-3</v>
      </c>
      <c r="G600" s="18">
        <f>IF(B600="F",VLOOKUP(D600,Barem!$B$2:$C$11,2,1),VLOOKUP(D600,Barem!$B$12:$C$21,2,1))</f>
        <v>2.5</v>
      </c>
      <c r="H600" s="18">
        <f>IF(G600=0,0,IF(B600="F",VLOOKUP(F600,Barem!$G$2:$H$11,2,1),VLOOKUP(F600,Barem!$G$12:$H$21,2,1)))</f>
        <v>2</v>
      </c>
      <c r="I600" s="24">
        <v>3</v>
      </c>
      <c r="J600" s="19">
        <f>VLOOKUP($C600, Barem!$L:$N,3,0)</f>
        <v>0.5</v>
      </c>
      <c r="K600" s="19">
        <f>VLOOKUP($C600, Barem!$L:$O,4,0)</f>
        <v>0.2</v>
      </c>
      <c r="L600" s="19">
        <f>VLOOKUP($C600, Barem!$L:$P,5,0)</f>
        <v>0.3</v>
      </c>
      <c r="M600" s="49"/>
      <c r="N600" s="83">
        <f>IF(D600&gt;21,VLOOKUP(D600,Barem!$R$1:$S$48,2,1),0)</f>
        <v>0</v>
      </c>
      <c r="O600" s="46">
        <f t="shared" si="41"/>
        <v>2.5499999999999998</v>
      </c>
      <c r="P600" s="52">
        <v>43681</v>
      </c>
      <c r="Q600" s="18">
        <f t="shared" si="42"/>
        <v>1</v>
      </c>
      <c r="S600" s="76">
        <f t="shared" si="39"/>
        <v>0.24193548387096775</v>
      </c>
    </row>
    <row r="601" spans="1:19" x14ac:dyDescent="0.2">
      <c r="A601" s="23" t="s">
        <v>73</v>
      </c>
      <c r="B601" s="36" t="str">
        <f>VLOOKUP(A601,Participanti!A:B,2,0)</f>
        <v>M</v>
      </c>
      <c r="C601" s="24">
        <v>13</v>
      </c>
      <c r="D601" s="24"/>
      <c r="E601" s="25"/>
      <c r="F601" s="26" t="e">
        <f t="shared" si="40"/>
        <v>#DIV/0!</v>
      </c>
      <c r="G601" s="18">
        <f>IF(B601="F",VLOOKUP(D601,Barem!$B$2:$C$11,2,1),VLOOKUP(D601,Barem!$B$12:$C$21,2,1))</f>
        <v>0</v>
      </c>
      <c r="H601" s="18">
        <f>IF(G601=0,0,IF(B601="F",VLOOKUP(F601,Barem!$G$2:$H$11,2,1),VLOOKUP(F601,Barem!$G$12:$H$21,2,1)))</f>
        <v>0</v>
      </c>
      <c r="I601" s="24"/>
      <c r="J601" s="19">
        <f>VLOOKUP($C601, Barem!$L:$N,3,0)</f>
        <v>0.5</v>
      </c>
      <c r="K601" s="19">
        <f>VLOOKUP($C601, Barem!$L:$O,4,0)</f>
        <v>0.2</v>
      </c>
      <c r="L601" s="19">
        <f>VLOOKUP($C601, Barem!$L:$P,5,0)</f>
        <v>0.3</v>
      </c>
      <c r="M601" s="49"/>
      <c r="N601" s="83">
        <f>IF(D601&gt;21,VLOOKUP(D601,Barem!$R$1:$S$48,2,1),0)</f>
        <v>0</v>
      </c>
      <c r="O601" s="46">
        <f t="shared" si="41"/>
        <v>0</v>
      </c>
      <c r="P601" s="52"/>
      <c r="Q601" s="18">
        <f t="shared" si="42"/>
        <v>1</v>
      </c>
      <c r="S601" s="76" t="e">
        <f t="shared" si="39"/>
        <v>#DIV/0!</v>
      </c>
    </row>
    <row r="602" spans="1:19" x14ac:dyDescent="0.2">
      <c r="A602" s="23" t="s">
        <v>74</v>
      </c>
      <c r="B602" s="36" t="str">
        <f>VLOOKUP(A602,Participanti!A:B,2,0)</f>
        <v>M</v>
      </c>
      <c r="C602" s="24">
        <v>13</v>
      </c>
      <c r="D602" s="24"/>
      <c r="E602" s="25"/>
      <c r="F602" s="26" t="e">
        <f t="shared" si="40"/>
        <v>#DIV/0!</v>
      </c>
      <c r="G602" s="18">
        <f>IF(B602="F",VLOOKUP(D602,Barem!$B$2:$C$11,2,1),VLOOKUP(D602,Barem!$B$12:$C$21,2,1))</f>
        <v>0</v>
      </c>
      <c r="H602" s="18">
        <f>IF(G602=0,0,IF(B602="F",VLOOKUP(F602,Barem!$G$2:$H$11,2,1),VLOOKUP(F602,Barem!$G$12:$H$21,2,1)))</f>
        <v>0</v>
      </c>
      <c r="I602" s="24"/>
      <c r="J602" s="19">
        <f>VLOOKUP($C602, Barem!$L:$N,3,0)</f>
        <v>0.5</v>
      </c>
      <c r="K602" s="19">
        <f>VLOOKUP($C602, Barem!$L:$O,4,0)</f>
        <v>0.2</v>
      </c>
      <c r="L602" s="19">
        <f>VLOOKUP($C602, Barem!$L:$P,5,0)</f>
        <v>0.3</v>
      </c>
      <c r="M602" s="49"/>
      <c r="N602" s="83">
        <f>IF(D602&gt;21,VLOOKUP(D602,Barem!$R$1:$S$48,2,1),0)</f>
        <v>0</v>
      </c>
      <c r="O602" s="46">
        <f t="shared" si="41"/>
        <v>0</v>
      </c>
      <c r="P602" s="52"/>
      <c r="Q602" s="18">
        <f t="shared" si="42"/>
        <v>1</v>
      </c>
      <c r="S602" s="76" t="e">
        <f t="shared" si="39"/>
        <v>#DIV/0!</v>
      </c>
    </row>
    <row r="603" spans="1:19" x14ac:dyDescent="0.2">
      <c r="A603" s="23" t="s">
        <v>75</v>
      </c>
      <c r="B603" s="36" t="str">
        <f>VLOOKUP(A603,Participanti!A:B,2,0)</f>
        <v>M</v>
      </c>
      <c r="C603" s="24">
        <v>13</v>
      </c>
      <c r="D603" s="24">
        <v>13.4</v>
      </c>
      <c r="E603" s="25">
        <v>5.2141203703703703E-2</v>
      </c>
      <c r="F603" s="26">
        <f t="shared" si="40"/>
        <v>3.8911346047540078E-3</v>
      </c>
      <c r="G603" s="18">
        <f>IF(B603="F",VLOOKUP(D603,Barem!$B$2:$C$11,2,1),VLOOKUP(D603,Barem!$B$12:$C$21,2,1))</f>
        <v>3</v>
      </c>
      <c r="H603" s="18">
        <f>IF(G603=0,0,IF(B603="F",VLOOKUP(F603,Barem!$G$2:$H$11,2,1),VLOOKUP(F603,Barem!$G$12:$H$21,2,1)))</f>
        <v>1.5</v>
      </c>
      <c r="I603" s="24">
        <v>2</v>
      </c>
      <c r="J603" s="19">
        <f>VLOOKUP($C603, Barem!$L:$N,3,0)</f>
        <v>0.5</v>
      </c>
      <c r="K603" s="19">
        <f>VLOOKUP($C603, Barem!$L:$O,4,0)</f>
        <v>0.2</v>
      </c>
      <c r="L603" s="19">
        <f>VLOOKUP($C603, Barem!$L:$P,5,0)</f>
        <v>0.3</v>
      </c>
      <c r="M603" s="49"/>
      <c r="N603" s="83">
        <f>IF(D603&gt;21,VLOOKUP(D603,Barem!$R$1:$S$48,2,1),0)</f>
        <v>0</v>
      </c>
      <c r="O603" s="46">
        <f t="shared" si="41"/>
        <v>2.4</v>
      </c>
      <c r="P603" s="52">
        <v>43679</v>
      </c>
      <c r="Q603" s="18">
        <f t="shared" si="42"/>
        <v>1</v>
      </c>
      <c r="S603" s="76">
        <f t="shared" si="39"/>
        <v>0.17910447761194029</v>
      </c>
    </row>
    <row r="604" spans="1:19" x14ac:dyDescent="0.2">
      <c r="A604" s="23" t="s">
        <v>77</v>
      </c>
      <c r="B604" s="36" t="str">
        <f>VLOOKUP(A604,Participanti!A:B,2,0)</f>
        <v>M</v>
      </c>
      <c r="C604" s="24">
        <v>13</v>
      </c>
      <c r="D604" s="24">
        <v>14.39</v>
      </c>
      <c r="E604" s="25">
        <v>4.8599537037037038E-2</v>
      </c>
      <c r="F604" s="26">
        <f t="shared" si="40"/>
        <v>3.3773132061874242E-3</v>
      </c>
      <c r="G604" s="18">
        <f>IF(B604="F",VLOOKUP(D604,Barem!$B$2:$C$11,2,1),VLOOKUP(D604,Barem!$B$12:$C$21,2,1))</f>
        <v>3</v>
      </c>
      <c r="H604" s="18">
        <f>IF(G604=0,0,IF(B604="F",VLOOKUP(F604,Barem!$G$2:$H$11,2,1),VLOOKUP(F604,Barem!$G$12:$H$21,2,1)))</f>
        <v>3</v>
      </c>
      <c r="I604" s="24">
        <v>2</v>
      </c>
      <c r="J604" s="19">
        <f>VLOOKUP($C604, Barem!$L:$N,3,0)</f>
        <v>0.5</v>
      </c>
      <c r="K604" s="19">
        <f>VLOOKUP($C604, Barem!$L:$O,4,0)</f>
        <v>0.2</v>
      </c>
      <c r="L604" s="19">
        <f>VLOOKUP($C604, Barem!$L:$P,5,0)</f>
        <v>0.3</v>
      </c>
      <c r="M604" s="49"/>
      <c r="N604" s="83">
        <f>IF(D604&gt;21,VLOOKUP(D604,Barem!$R$1:$S$48,2,1),0)</f>
        <v>0</v>
      </c>
      <c r="O604" s="46">
        <f t="shared" si="41"/>
        <v>2.7</v>
      </c>
      <c r="P604" s="52">
        <v>43679</v>
      </c>
      <c r="Q604" s="18">
        <f t="shared" si="42"/>
        <v>1</v>
      </c>
      <c r="S604" s="76">
        <f t="shared" si="39"/>
        <v>0.18763029881862406</v>
      </c>
    </row>
    <row r="605" spans="1:19" x14ac:dyDescent="0.2">
      <c r="A605" s="23" t="s">
        <v>91</v>
      </c>
      <c r="B605" s="36" t="str">
        <f>VLOOKUP(A605,Participanti!A:B,2,0)</f>
        <v>M</v>
      </c>
      <c r="C605" s="24">
        <v>13</v>
      </c>
      <c r="D605" s="24"/>
      <c r="E605" s="25"/>
      <c r="F605" s="26" t="e">
        <f t="shared" si="40"/>
        <v>#DIV/0!</v>
      </c>
      <c r="G605" s="18">
        <f>IF(B605="F",VLOOKUP(D605,Barem!$B$2:$C$11,2,1),VLOOKUP(D605,Barem!$B$12:$C$21,2,1))</f>
        <v>0</v>
      </c>
      <c r="H605" s="18">
        <f>IF(G605=0,0,IF(B605="F",VLOOKUP(F605,Barem!$G$2:$H$11,2,1),VLOOKUP(F605,Barem!$G$12:$H$21,2,1)))</f>
        <v>0</v>
      </c>
      <c r="I605" s="24"/>
      <c r="J605" s="19">
        <f>VLOOKUP($C605, Barem!$L:$N,3,0)</f>
        <v>0.5</v>
      </c>
      <c r="K605" s="19">
        <f>VLOOKUP($C605, Barem!$L:$O,4,0)</f>
        <v>0.2</v>
      </c>
      <c r="L605" s="19">
        <f>VLOOKUP($C605, Barem!$L:$P,5,0)</f>
        <v>0.3</v>
      </c>
      <c r="M605" s="49"/>
      <c r="N605" s="83">
        <f>IF(D605&gt;21,VLOOKUP(D605,Barem!$R$1:$S$48,2,1),0)</f>
        <v>0</v>
      </c>
      <c r="O605" s="46">
        <f t="shared" si="41"/>
        <v>0</v>
      </c>
      <c r="P605" s="52"/>
      <c r="Q605" s="18">
        <f t="shared" si="42"/>
        <v>1</v>
      </c>
      <c r="S605" s="76" t="e">
        <f t="shared" si="39"/>
        <v>#DIV/0!</v>
      </c>
    </row>
    <row r="606" spans="1:19" x14ac:dyDescent="0.2">
      <c r="A606" s="23" t="s">
        <v>92</v>
      </c>
      <c r="B606" s="36" t="str">
        <f>VLOOKUP(A606,Participanti!A:B,2,0)</f>
        <v>M</v>
      </c>
      <c r="C606" s="24">
        <v>13</v>
      </c>
      <c r="D606" s="24">
        <v>43.5</v>
      </c>
      <c r="E606" s="25">
        <v>0.19513888888888889</v>
      </c>
      <c r="F606" s="26">
        <f t="shared" si="40"/>
        <v>4.4859514687100891E-3</v>
      </c>
      <c r="G606" s="18">
        <f>IF(B606="F",VLOOKUP(D606,Barem!$B$2:$C$11,2,1),VLOOKUP(D606,Barem!$B$12:$C$21,2,1))</f>
        <v>5</v>
      </c>
      <c r="H606" s="18">
        <f>IF(G606=0,0,IF(B606="F",VLOOKUP(F606,Barem!$G$2:$H$11,2,1),VLOOKUP(F606,Barem!$G$12:$H$21,2,1)))</f>
        <v>1</v>
      </c>
      <c r="I606" s="24">
        <v>4</v>
      </c>
      <c r="J606" s="19">
        <f>VLOOKUP($C606, Barem!$L:$N,3,0)</f>
        <v>0.5</v>
      </c>
      <c r="K606" s="19">
        <f>VLOOKUP($C606, Barem!$L:$O,4,0)</f>
        <v>0.2</v>
      </c>
      <c r="L606" s="19">
        <f>VLOOKUP($C606, Barem!$L:$P,5,0)</f>
        <v>0.3</v>
      </c>
      <c r="M606" s="49"/>
      <c r="N606" s="83">
        <f>IF(D606&gt;21,VLOOKUP(D606,Barem!$R$1:$S$48,2,1),0)</f>
        <v>0.4</v>
      </c>
      <c r="O606" s="46">
        <f t="shared" si="41"/>
        <v>4.3000000000000007</v>
      </c>
      <c r="P606" s="52">
        <v>43681</v>
      </c>
      <c r="Q606" s="18">
        <f t="shared" si="42"/>
        <v>1</v>
      </c>
      <c r="S606" s="76">
        <f t="shared" si="39"/>
        <v>9.8850574712643691E-2</v>
      </c>
    </row>
    <row r="607" spans="1:19" x14ac:dyDescent="0.2">
      <c r="A607" s="23" t="s">
        <v>231</v>
      </c>
      <c r="B607" s="36" t="str">
        <f>VLOOKUP(A607,Participanti!A:B,2,0)</f>
        <v>M</v>
      </c>
      <c r="C607" s="24">
        <v>13</v>
      </c>
      <c r="D607" s="24">
        <v>23.39</v>
      </c>
      <c r="E607" s="25">
        <v>0.16437500000000002</v>
      </c>
      <c r="F607" s="26">
        <f t="shared" si="40"/>
        <v>7.0275758871312533E-3</v>
      </c>
      <c r="G607" s="18">
        <f>IF(B607="F",VLOOKUP(D607,Barem!$B$2:$C$11,2,1),VLOOKUP(D607,Barem!$B$12:$C$21,2,1))</f>
        <v>5</v>
      </c>
      <c r="H607" s="18">
        <f>IF(G607=0,0,IF(B607="F",VLOOKUP(F607,Barem!$G$2:$H$11,2,1),VLOOKUP(F607,Barem!$G$12:$H$21,2,1)))</f>
        <v>0</v>
      </c>
      <c r="I607" s="24">
        <v>4</v>
      </c>
      <c r="J607" s="19">
        <f>VLOOKUP($C607, Barem!$L:$N,3,0)</f>
        <v>0.5</v>
      </c>
      <c r="K607" s="19">
        <f>VLOOKUP($C607, Barem!$L:$O,4,0)</f>
        <v>0.2</v>
      </c>
      <c r="L607" s="19">
        <f>VLOOKUP($C607, Barem!$L:$P,5,0)</f>
        <v>0.3</v>
      </c>
      <c r="M607" s="49">
        <v>1</v>
      </c>
      <c r="N607" s="83">
        <f>IF(D607&gt;21,VLOOKUP(D607,Barem!$R$1:$S$48,2,1),0)</f>
        <v>0</v>
      </c>
      <c r="O607" s="46">
        <f t="shared" si="41"/>
        <v>4.7</v>
      </c>
      <c r="P607" s="52">
        <v>43680</v>
      </c>
      <c r="Q607" s="18">
        <f t="shared" si="42"/>
        <v>1</v>
      </c>
      <c r="S607" s="76">
        <f t="shared" si="39"/>
        <v>0.20094057289439932</v>
      </c>
    </row>
    <row r="608" spans="1:19" x14ac:dyDescent="0.2">
      <c r="A608" s="23" t="s">
        <v>93</v>
      </c>
      <c r="B608" s="36" t="str">
        <f>VLOOKUP(A608,Participanti!A:B,2,0)</f>
        <v>F</v>
      </c>
      <c r="C608" s="24">
        <v>13</v>
      </c>
      <c r="D608" s="24">
        <v>10</v>
      </c>
      <c r="E608" s="25">
        <v>5.0474537037037033E-2</v>
      </c>
      <c r="F608" s="26">
        <f t="shared" si="40"/>
        <v>5.0474537037037033E-3</v>
      </c>
      <c r="G608" s="18">
        <f>IF(B608="F",VLOOKUP(D608,Barem!$B$2:$C$11,2,1),VLOOKUP(D608,Barem!$B$12:$C$21,2,1))</f>
        <v>2.5</v>
      </c>
      <c r="H608" s="18">
        <f>IF(G608=0,0,IF(B608="F",VLOOKUP(F608,Barem!$G$2:$H$11,2,1),VLOOKUP(F608,Barem!$G$12:$H$21,2,1)))</f>
        <v>1</v>
      </c>
      <c r="I608" s="24">
        <v>3.5</v>
      </c>
      <c r="J608" s="19">
        <f>VLOOKUP($C608, Barem!$L:$N,3,0)</f>
        <v>0.5</v>
      </c>
      <c r="K608" s="19">
        <f>VLOOKUP($C608, Barem!$L:$O,4,0)</f>
        <v>0.2</v>
      </c>
      <c r="L608" s="19">
        <f>VLOOKUP($C608, Barem!$L:$P,5,0)</f>
        <v>0.3</v>
      </c>
      <c r="M608" s="49"/>
      <c r="N608" s="83">
        <f>IF(D608&gt;21,VLOOKUP(D608,Barem!$R$1:$S$48,2,1),0)</f>
        <v>0</v>
      </c>
      <c r="O608" s="46">
        <f t="shared" si="41"/>
        <v>2.5</v>
      </c>
      <c r="P608" s="52">
        <v>43681</v>
      </c>
      <c r="Q608" s="18">
        <f t="shared" si="42"/>
        <v>1</v>
      </c>
      <c r="S608" s="76">
        <f t="shared" si="39"/>
        <v>0.25</v>
      </c>
    </row>
    <row r="609" spans="1:19" x14ac:dyDescent="0.2">
      <c r="A609" s="23" t="s">
        <v>97</v>
      </c>
      <c r="B609" s="36" t="str">
        <f>VLOOKUP(A609,Participanti!A:B,2,0)</f>
        <v>M</v>
      </c>
      <c r="C609" s="24">
        <v>13</v>
      </c>
      <c r="D609" s="24">
        <v>50.01</v>
      </c>
      <c r="E609" s="25">
        <v>0.45739583333333328</v>
      </c>
      <c r="F609" s="26">
        <f t="shared" si="40"/>
        <v>9.1460874491768301E-3</v>
      </c>
      <c r="G609" s="18">
        <f>IF(B609="F",VLOOKUP(D609,Barem!$B$2:$C$11,2,1),VLOOKUP(D609,Barem!$B$12:$C$21,2,1))</f>
        <v>5</v>
      </c>
      <c r="H609" s="18">
        <f>IF(G609=0,0,IF(B609="F",VLOOKUP(F609,Barem!$G$2:$H$11,2,1),VLOOKUP(F609,Barem!$G$12:$H$21,2,1)))</f>
        <v>0</v>
      </c>
      <c r="I609" s="24">
        <v>4</v>
      </c>
      <c r="J609" s="19">
        <f>VLOOKUP($C609, Barem!$L:$N,3,0)</f>
        <v>0.5</v>
      </c>
      <c r="K609" s="19">
        <f>VLOOKUP($C609, Barem!$L:$O,4,0)</f>
        <v>0.2</v>
      </c>
      <c r="L609" s="19">
        <f>VLOOKUP($C609, Barem!$L:$P,5,0)</f>
        <v>0.3</v>
      </c>
      <c r="M609" s="49">
        <v>1.5</v>
      </c>
      <c r="N609" s="83">
        <f>IF(D609&gt;21,VLOOKUP(D609,Barem!$R$1:$S$48,2,1),0)</f>
        <v>0.5</v>
      </c>
      <c r="O609" s="46">
        <f t="shared" si="41"/>
        <v>5.7</v>
      </c>
      <c r="P609" s="52">
        <v>43681</v>
      </c>
      <c r="Q609" s="18">
        <f t="shared" si="42"/>
        <v>1</v>
      </c>
      <c r="S609" s="76">
        <f t="shared" si="39"/>
        <v>0.11397720455908819</v>
      </c>
    </row>
    <row r="610" spans="1:19" x14ac:dyDescent="0.2">
      <c r="A610" s="23" t="s">
        <v>53</v>
      </c>
      <c r="B610" s="36" t="str">
        <f>VLOOKUP(A610,Participanti!A:B,2,0)</f>
        <v>F</v>
      </c>
      <c r="C610" s="24">
        <v>13</v>
      </c>
      <c r="D610" s="24">
        <v>14.01</v>
      </c>
      <c r="E610" s="25">
        <v>5.0312500000000003E-2</v>
      </c>
      <c r="F610" s="26">
        <f t="shared" si="40"/>
        <v>3.5911848679514636E-3</v>
      </c>
      <c r="G610" s="18">
        <f>IF(B610="F",VLOOKUP(D610,Barem!$B$2:$C$11,2,1),VLOOKUP(D610,Barem!$B$12:$C$21,2,1))</f>
        <v>3.5</v>
      </c>
      <c r="H610" s="18">
        <f>IF(G610=0,0,IF(B610="F",VLOOKUP(F610,Barem!$G$2:$H$11,2,1),VLOOKUP(F610,Barem!$G$12:$H$21,2,1)))</f>
        <v>3.5</v>
      </c>
      <c r="I610" s="24">
        <v>4</v>
      </c>
      <c r="J610" s="19">
        <f>VLOOKUP($C610, Barem!$L:$N,3,0)</f>
        <v>0.5</v>
      </c>
      <c r="K610" s="19">
        <f>VLOOKUP($C610, Barem!$L:$O,4,0)</f>
        <v>0.2</v>
      </c>
      <c r="L610" s="19">
        <f>VLOOKUP($C610, Barem!$L:$P,5,0)</f>
        <v>0.3</v>
      </c>
      <c r="M610" s="49"/>
      <c r="N610" s="83">
        <f>IF(D610&gt;21,VLOOKUP(D610,Barem!$R$1:$S$48,2,1),0)</f>
        <v>0</v>
      </c>
      <c r="O610" s="46">
        <f t="shared" si="41"/>
        <v>3.6500000000000004</v>
      </c>
      <c r="P610" s="52">
        <v>43681</v>
      </c>
      <c r="Q610" s="18">
        <f t="shared" si="42"/>
        <v>1</v>
      </c>
      <c r="S610" s="76">
        <f t="shared" si="39"/>
        <v>0.26052819414703787</v>
      </c>
    </row>
    <row r="611" spans="1:19" x14ac:dyDescent="0.2">
      <c r="A611" s="23" t="s">
        <v>76</v>
      </c>
      <c r="B611" s="36" t="str">
        <f>VLOOKUP(A611,Participanti!A:B,2,0)</f>
        <v>F</v>
      </c>
      <c r="C611" s="24">
        <v>13</v>
      </c>
      <c r="D611" s="24">
        <v>10.61</v>
      </c>
      <c r="E611" s="25">
        <v>4.206018518518518E-2</v>
      </c>
      <c r="F611" s="26">
        <f t="shared" si="40"/>
        <v>3.9642021852200927E-3</v>
      </c>
      <c r="G611" s="18">
        <f>IF(B611="F",VLOOKUP(D611,Barem!$B$2:$C$11,2,1),VLOOKUP(D611,Barem!$B$12:$C$21,2,1))</f>
        <v>2.5</v>
      </c>
      <c r="H611" s="18">
        <f>IF(G611=0,0,IF(B611="F",VLOOKUP(F611,Barem!$G$2:$H$11,2,1),VLOOKUP(F611,Barem!$G$12:$H$21,2,1)))</f>
        <v>2.5</v>
      </c>
      <c r="I611" s="24">
        <v>2.5</v>
      </c>
      <c r="J611" s="19">
        <f>VLOOKUP($C611, Barem!$L:$N,3,0)</f>
        <v>0.5</v>
      </c>
      <c r="K611" s="19">
        <f>VLOOKUP($C611, Barem!$L:$O,4,0)</f>
        <v>0.2</v>
      </c>
      <c r="L611" s="19">
        <f>VLOOKUP($C611, Barem!$L:$P,5,0)</f>
        <v>0.3</v>
      </c>
      <c r="M611" s="49"/>
      <c r="N611" s="83">
        <f>IF(D611&gt;21,VLOOKUP(D611,Barem!$R$1:$S$48,2,1),0)</f>
        <v>0</v>
      </c>
      <c r="O611" s="46">
        <f t="shared" si="41"/>
        <v>2.5</v>
      </c>
      <c r="P611" s="52">
        <v>43679</v>
      </c>
      <c r="Q611" s="18">
        <f t="shared" si="42"/>
        <v>1</v>
      </c>
      <c r="S611" s="76">
        <f t="shared" si="39"/>
        <v>0.23562676720075401</v>
      </c>
    </row>
    <row r="612" spans="1:19" x14ac:dyDescent="0.2">
      <c r="A612" s="23" t="s">
        <v>138</v>
      </c>
      <c r="B612" s="36" t="str">
        <f>VLOOKUP(A612,Participanti!A:B,2,0)</f>
        <v>M</v>
      </c>
      <c r="C612" s="24">
        <v>13</v>
      </c>
      <c r="D612" s="24">
        <v>3.56</v>
      </c>
      <c r="E612" s="25">
        <v>1.4421296296296295E-2</v>
      </c>
      <c r="F612" s="26">
        <f t="shared" si="40"/>
        <v>4.0509259259259257E-3</v>
      </c>
      <c r="G612" s="18">
        <f>IF(B612="F",VLOOKUP(D612,Barem!$B$2:$C$11,2,1),VLOOKUP(D612,Barem!$B$12:$C$21,2,1))</f>
        <v>1</v>
      </c>
      <c r="H612" s="18">
        <f>IF(G612=0,0,IF(B612="F",VLOOKUP(F612,Barem!$G$2:$H$11,2,1),VLOOKUP(F612,Barem!$G$12:$H$21,2,1)))</f>
        <v>1.5</v>
      </c>
      <c r="I612" s="24">
        <v>1.5</v>
      </c>
      <c r="J612" s="19">
        <f>VLOOKUP($C612, Barem!$L:$N,3,0)</f>
        <v>0.5</v>
      </c>
      <c r="K612" s="19">
        <f>VLOOKUP($C612, Barem!$L:$O,4,0)</f>
        <v>0.2</v>
      </c>
      <c r="L612" s="19">
        <f>VLOOKUP($C612, Barem!$L:$P,5,0)</f>
        <v>0.3</v>
      </c>
      <c r="M612" s="49"/>
      <c r="N612" s="83">
        <f>IF(D612&gt;21,VLOOKUP(D612,Barem!$R$1:$S$48,2,1),0)</f>
        <v>0</v>
      </c>
      <c r="O612" s="46">
        <f t="shared" si="41"/>
        <v>1.25</v>
      </c>
      <c r="P612" s="52">
        <v>43681</v>
      </c>
      <c r="Q612" s="18">
        <f t="shared" si="42"/>
        <v>1</v>
      </c>
      <c r="S612" s="76">
        <f t="shared" si="39"/>
        <v>0.35112359550561795</v>
      </c>
    </row>
    <row r="613" spans="1:19" x14ac:dyDescent="0.2">
      <c r="A613" s="23" t="s">
        <v>189</v>
      </c>
      <c r="B613" s="36" t="str">
        <f>VLOOKUP(A613,Participanti!A:B,2,0)</f>
        <v>M</v>
      </c>
      <c r="C613" s="24">
        <v>13</v>
      </c>
      <c r="D613" s="24"/>
      <c r="E613" s="25"/>
      <c r="F613" s="26" t="e">
        <f t="shared" si="40"/>
        <v>#DIV/0!</v>
      </c>
      <c r="G613" s="18">
        <f>IF(B613="F",VLOOKUP(D613,Barem!$B$2:$C$11,2,1),VLOOKUP(D613,Barem!$B$12:$C$21,2,1))</f>
        <v>0</v>
      </c>
      <c r="H613" s="18">
        <f>IF(G613=0,0,IF(B613="F",VLOOKUP(F613,Barem!$G$2:$H$11,2,1),VLOOKUP(F613,Barem!$G$12:$H$21,2,1)))</f>
        <v>0</v>
      </c>
      <c r="I613" s="24"/>
      <c r="J613" s="19">
        <f>VLOOKUP($C613, Barem!$L:$N,3,0)</f>
        <v>0.5</v>
      </c>
      <c r="K613" s="19">
        <f>VLOOKUP($C613, Barem!$L:$O,4,0)</f>
        <v>0.2</v>
      </c>
      <c r="L613" s="19">
        <f>VLOOKUP($C613, Barem!$L:$P,5,0)</f>
        <v>0.3</v>
      </c>
      <c r="M613" s="49"/>
      <c r="N613" s="83">
        <f>IF(D613&gt;21,VLOOKUP(D613,Barem!$R$1:$S$48,2,1),0)</f>
        <v>0</v>
      </c>
      <c r="O613" s="46">
        <f t="shared" si="41"/>
        <v>0</v>
      </c>
      <c r="P613" s="52"/>
      <c r="Q613" s="18">
        <f t="shared" si="42"/>
        <v>1</v>
      </c>
      <c r="S613" s="76" t="e">
        <f t="shared" ref="S613:S661" si="43">O613/D613</f>
        <v>#DIV/0!</v>
      </c>
    </row>
    <row r="614" spans="1:19" x14ac:dyDescent="0.2">
      <c r="A614" s="23" t="s">
        <v>191</v>
      </c>
      <c r="B614" s="36" t="str">
        <f>VLOOKUP(A614,Participanti!A:B,2,0)</f>
        <v>M</v>
      </c>
      <c r="C614" s="24">
        <v>13</v>
      </c>
      <c r="D614" s="24"/>
      <c r="E614" s="25"/>
      <c r="F614" s="26" t="e">
        <f t="shared" si="40"/>
        <v>#DIV/0!</v>
      </c>
      <c r="G614" s="18">
        <f>IF(B614="F",VLOOKUP(D614,Barem!$B$2:$C$11,2,1),VLOOKUP(D614,Barem!$B$12:$C$21,2,1))</f>
        <v>0</v>
      </c>
      <c r="H614" s="18">
        <f>IF(G614=0,0,IF(B614="F",VLOOKUP(F614,Barem!$G$2:$H$11,2,1),VLOOKUP(F614,Barem!$G$12:$H$21,2,1)))</f>
        <v>0</v>
      </c>
      <c r="I614" s="24"/>
      <c r="J614" s="19">
        <f>VLOOKUP($C614, Barem!$L:$N,3,0)</f>
        <v>0.5</v>
      </c>
      <c r="K614" s="19">
        <f>VLOOKUP($C614, Barem!$L:$O,4,0)</f>
        <v>0.2</v>
      </c>
      <c r="L614" s="19">
        <f>VLOOKUP($C614, Barem!$L:$P,5,0)</f>
        <v>0.3</v>
      </c>
      <c r="M614" s="49"/>
      <c r="N614" s="83">
        <f>IF(D614&gt;21,VLOOKUP(D614,Barem!$R$1:$S$48,2,1),0)</f>
        <v>0</v>
      </c>
      <c r="O614" s="46">
        <f t="shared" si="41"/>
        <v>0</v>
      </c>
      <c r="P614" s="52"/>
      <c r="Q614" s="18">
        <f t="shared" si="42"/>
        <v>1</v>
      </c>
      <c r="S614" s="76" t="e">
        <f t="shared" si="43"/>
        <v>#DIV/0!</v>
      </c>
    </row>
    <row r="615" spans="1:19" x14ac:dyDescent="0.2">
      <c r="A615" s="23" t="s">
        <v>193</v>
      </c>
      <c r="B615" s="36" t="str">
        <f>VLOOKUP(A615,Participanti!A:B,2,0)</f>
        <v>M</v>
      </c>
      <c r="C615" s="24">
        <v>13</v>
      </c>
      <c r="D615" s="24">
        <v>64.099999999999994</v>
      </c>
      <c r="E615" s="25">
        <v>0.54774305555555558</v>
      </c>
      <c r="F615" s="26">
        <f t="shared" si="40"/>
        <v>8.5451334720055474E-3</v>
      </c>
      <c r="G615" s="18">
        <f>IF(B615="F",VLOOKUP(D615,Barem!$B$2:$C$11,2,1),VLOOKUP(D615,Barem!$B$12:$C$21,2,1))</f>
        <v>5</v>
      </c>
      <c r="H615" s="18">
        <f>IF(G615=0,0,IF(B615="F",VLOOKUP(F615,Barem!$G$2:$H$11,2,1),VLOOKUP(F615,Barem!$G$12:$H$21,2,1)))</f>
        <v>0</v>
      </c>
      <c r="I615" s="24">
        <v>4.5</v>
      </c>
      <c r="J615" s="19">
        <f>VLOOKUP($C615, Barem!$L:$N,3,0)</f>
        <v>0.5</v>
      </c>
      <c r="K615" s="19">
        <f>VLOOKUP($C615, Barem!$L:$O,4,0)</f>
        <v>0.2</v>
      </c>
      <c r="L615" s="19">
        <f>VLOOKUP($C615, Barem!$L:$P,5,0)</f>
        <v>0.3</v>
      </c>
      <c r="M615" s="49">
        <v>1.5</v>
      </c>
      <c r="N615" s="83">
        <f>IF(D615&gt;21,VLOOKUP(D615,Barem!$R$1:$S$48,2,1),0)</f>
        <v>0.8</v>
      </c>
      <c r="O615" s="46">
        <f t="shared" si="41"/>
        <v>6.1499999999999995</v>
      </c>
      <c r="P615" s="52">
        <v>43680</v>
      </c>
      <c r="Q615" s="18">
        <f t="shared" si="42"/>
        <v>1</v>
      </c>
      <c r="S615" s="76">
        <f t="shared" si="43"/>
        <v>9.5943837753510147E-2</v>
      </c>
    </row>
    <row r="616" spans="1:19" x14ac:dyDescent="0.2">
      <c r="A616" s="23" t="s">
        <v>194</v>
      </c>
      <c r="B616" s="36" t="str">
        <f>VLOOKUP(A616,Participanti!A:B,2,0)</f>
        <v>F</v>
      </c>
      <c r="C616" s="24">
        <v>13</v>
      </c>
      <c r="D616" s="24">
        <v>16.010000000000002</v>
      </c>
      <c r="E616" s="25">
        <v>5.5405092592592596E-2</v>
      </c>
      <c r="F616" s="26">
        <f t="shared" si="40"/>
        <v>3.4606553774261454E-3</v>
      </c>
      <c r="G616" s="18">
        <f>IF(B616="F",VLOOKUP(D616,Barem!$B$2:$C$11,2,1),VLOOKUP(D616,Barem!$B$12:$C$21,2,1))</f>
        <v>4</v>
      </c>
      <c r="H616" s="18">
        <f>IF(G616=0,0,IF(B616="F",VLOOKUP(F616,Barem!$G$2:$H$11,2,1),VLOOKUP(F616,Barem!$G$12:$H$21,2,1)))</f>
        <v>4</v>
      </c>
      <c r="I616" s="24">
        <v>4</v>
      </c>
      <c r="J616" s="19">
        <f>VLOOKUP($C616, Barem!$L:$N,3,0)</f>
        <v>0.5</v>
      </c>
      <c r="K616" s="19">
        <f>VLOOKUP($C616, Barem!$L:$O,4,0)</f>
        <v>0.2</v>
      </c>
      <c r="L616" s="19">
        <f>VLOOKUP($C616, Barem!$L:$P,5,0)</f>
        <v>0.3</v>
      </c>
      <c r="M616" s="49"/>
      <c r="N616" s="83">
        <f>IF(D616&gt;21,VLOOKUP(D616,Barem!$R$1:$S$48,2,1),0)</f>
        <v>0</v>
      </c>
      <c r="O616" s="46">
        <f t="shared" si="41"/>
        <v>4</v>
      </c>
      <c r="P616" s="52">
        <v>43680</v>
      </c>
      <c r="Q616" s="18">
        <f t="shared" si="42"/>
        <v>1</v>
      </c>
      <c r="S616" s="76">
        <f t="shared" si="43"/>
        <v>0.24984384759525294</v>
      </c>
    </row>
    <row r="617" spans="1:19" x14ac:dyDescent="0.2">
      <c r="A617" s="23" t="s">
        <v>195</v>
      </c>
      <c r="B617" s="36" t="str">
        <f>VLOOKUP(A617,Participanti!A:B,2,0)</f>
        <v>M</v>
      </c>
      <c r="C617" s="24">
        <v>13</v>
      </c>
      <c r="D617" s="24">
        <v>23.72</v>
      </c>
      <c r="E617" s="25">
        <v>8.7395833333333339E-2</v>
      </c>
      <c r="F617" s="26">
        <f t="shared" si="40"/>
        <v>3.6844786396852168E-3</v>
      </c>
      <c r="G617" s="18">
        <f>IF(B617="F",VLOOKUP(D617,Barem!$B$2:$C$11,2,1),VLOOKUP(D617,Barem!$B$12:$C$21,2,1))</f>
        <v>5</v>
      </c>
      <c r="H617" s="18">
        <f>IF(G617=0,0,IF(B617="F",VLOOKUP(F617,Barem!$G$2:$H$11,2,1),VLOOKUP(F617,Barem!$G$12:$H$21,2,1)))</f>
        <v>2</v>
      </c>
      <c r="I617" s="24">
        <v>4</v>
      </c>
      <c r="J617" s="19">
        <f>VLOOKUP($C617, Barem!$L:$N,3,0)</f>
        <v>0.5</v>
      </c>
      <c r="K617" s="19">
        <f>VLOOKUP($C617, Barem!$L:$O,4,0)</f>
        <v>0.2</v>
      </c>
      <c r="L617" s="19">
        <f>VLOOKUP($C617, Barem!$L:$P,5,0)</f>
        <v>0.3</v>
      </c>
      <c r="M617" s="49"/>
      <c r="N617" s="83">
        <f>IF(D617&gt;21,VLOOKUP(D617,Barem!$R$1:$S$48,2,1),0)</f>
        <v>0</v>
      </c>
      <c r="O617" s="46">
        <f t="shared" si="41"/>
        <v>4.0999999999999996</v>
      </c>
      <c r="P617" s="52">
        <v>43678</v>
      </c>
      <c r="Q617" s="18">
        <f t="shared" si="42"/>
        <v>1</v>
      </c>
      <c r="S617" s="76">
        <f t="shared" si="43"/>
        <v>0.17284991568296795</v>
      </c>
    </row>
    <row r="618" spans="1:19" x14ac:dyDescent="0.2">
      <c r="A618" s="23" t="s">
        <v>196</v>
      </c>
      <c r="B618" s="36" t="str">
        <f>VLOOKUP(A618,Participanti!A:B,2,0)</f>
        <v>M</v>
      </c>
      <c r="C618" s="24">
        <v>13</v>
      </c>
      <c r="D618" s="24"/>
      <c r="E618" s="25"/>
      <c r="F618" s="26" t="e">
        <f t="shared" si="40"/>
        <v>#DIV/0!</v>
      </c>
      <c r="G618" s="18">
        <f>IF(B618="F",VLOOKUP(D618,Barem!$B$2:$C$11,2,1),VLOOKUP(D618,Barem!$B$12:$C$21,2,1))</f>
        <v>0</v>
      </c>
      <c r="H618" s="18">
        <f>IF(G618=0,0,IF(B618="F",VLOOKUP(F618,Barem!$G$2:$H$11,2,1),VLOOKUP(F618,Barem!$G$12:$H$21,2,1)))</f>
        <v>0</v>
      </c>
      <c r="I618" s="24"/>
      <c r="J618" s="19">
        <f>VLOOKUP($C618, Barem!$L:$N,3,0)</f>
        <v>0.5</v>
      </c>
      <c r="K618" s="19">
        <f>VLOOKUP($C618, Barem!$L:$O,4,0)</f>
        <v>0.2</v>
      </c>
      <c r="L618" s="19">
        <f>VLOOKUP($C618, Barem!$L:$P,5,0)</f>
        <v>0.3</v>
      </c>
      <c r="M618" s="49"/>
      <c r="N618" s="83">
        <f>IF(D618&gt;21,VLOOKUP(D618,Barem!$R$1:$S$48,2,1),0)</f>
        <v>0</v>
      </c>
      <c r="O618" s="46">
        <f t="shared" si="41"/>
        <v>0</v>
      </c>
      <c r="P618" s="52"/>
      <c r="Q618" s="18">
        <f t="shared" si="42"/>
        <v>1</v>
      </c>
      <c r="S618" s="76" t="e">
        <f t="shared" si="43"/>
        <v>#DIV/0!</v>
      </c>
    </row>
    <row r="619" spans="1:19" x14ac:dyDescent="0.2">
      <c r="A619" s="23" t="s">
        <v>198</v>
      </c>
      <c r="B619" s="36" t="str">
        <f>VLOOKUP(A619,Participanti!A:B,2,0)</f>
        <v>M</v>
      </c>
      <c r="C619" s="24">
        <v>13</v>
      </c>
      <c r="D619" s="24">
        <v>30.03</v>
      </c>
      <c r="E619" s="25">
        <v>0.10813657407407407</v>
      </c>
      <c r="F619" s="26">
        <f t="shared" si="40"/>
        <v>3.6009515176181838E-3</v>
      </c>
      <c r="G619" s="18">
        <f>IF(B619="F",VLOOKUP(D619,Barem!$B$2:$C$11,2,1),VLOOKUP(D619,Barem!$B$12:$C$21,2,1))</f>
        <v>5</v>
      </c>
      <c r="H619" s="18">
        <f>IF(G619=0,0,IF(B619="F",VLOOKUP(F619,Barem!$G$2:$H$11,2,1),VLOOKUP(F619,Barem!$G$12:$H$21,2,1)))</f>
        <v>2.5</v>
      </c>
      <c r="I619" s="24">
        <v>0.5</v>
      </c>
      <c r="J619" s="19">
        <f>VLOOKUP($C619, Barem!$L:$N,3,0)</f>
        <v>0.5</v>
      </c>
      <c r="K619" s="19">
        <f>VLOOKUP($C619, Barem!$L:$O,4,0)</f>
        <v>0.2</v>
      </c>
      <c r="L619" s="19">
        <f>VLOOKUP($C619, Barem!$L:$P,5,0)</f>
        <v>0.3</v>
      </c>
      <c r="M619" s="49"/>
      <c r="N619" s="83">
        <f>IF(D619&gt;21,VLOOKUP(D619,Barem!$R$1:$S$48,2,1),0)</f>
        <v>0.1</v>
      </c>
      <c r="O619" s="46">
        <f t="shared" si="41"/>
        <v>3.25</v>
      </c>
      <c r="P619" s="52">
        <v>43678</v>
      </c>
      <c r="Q619" s="18">
        <f t="shared" si="42"/>
        <v>1</v>
      </c>
      <c r="S619" s="76">
        <f t="shared" si="43"/>
        <v>0.10822510822510822</v>
      </c>
    </row>
    <row r="620" spans="1:19" x14ac:dyDescent="0.2">
      <c r="A620" s="23" t="s">
        <v>200</v>
      </c>
      <c r="B620" s="36" t="str">
        <f>VLOOKUP(A620,Participanti!A:B,2,0)</f>
        <v>M</v>
      </c>
      <c r="C620" s="24">
        <v>13</v>
      </c>
      <c r="D620" s="24">
        <v>10.050000000000001</v>
      </c>
      <c r="E620" s="25">
        <v>3.4293981481481481E-2</v>
      </c>
      <c r="F620" s="26">
        <f t="shared" si="40"/>
        <v>3.4123364658190528E-3</v>
      </c>
      <c r="G620" s="18">
        <f>IF(B620="F",VLOOKUP(D620,Barem!$B$2:$C$11,2,1),VLOOKUP(D620,Barem!$B$12:$C$21,2,1))</f>
        <v>2.5</v>
      </c>
      <c r="H620" s="18">
        <f>IF(G620=0,0,IF(B620="F",VLOOKUP(F620,Barem!$G$2:$H$11,2,1),VLOOKUP(F620,Barem!$G$12:$H$21,2,1)))</f>
        <v>3</v>
      </c>
      <c r="I620" s="24">
        <v>1</v>
      </c>
      <c r="J620" s="19">
        <f>VLOOKUP($C620, Barem!$L:$N,3,0)</f>
        <v>0.5</v>
      </c>
      <c r="K620" s="19">
        <f>VLOOKUP($C620, Barem!$L:$O,4,0)</f>
        <v>0.2</v>
      </c>
      <c r="L620" s="19">
        <f>VLOOKUP($C620, Barem!$L:$P,5,0)</f>
        <v>0.3</v>
      </c>
      <c r="M620" s="49"/>
      <c r="N620" s="83">
        <f>IF(D620&gt;21,VLOOKUP(D620,Barem!$R$1:$S$48,2,1),0)</f>
        <v>0</v>
      </c>
      <c r="O620" s="46">
        <f t="shared" si="41"/>
        <v>2.15</v>
      </c>
      <c r="P620" s="52">
        <v>43681</v>
      </c>
      <c r="Q620" s="18">
        <f t="shared" si="42"/>
        <v>1</v>
      </c>
      <c r="S620" s="76">
        <f t="shared" si="43"/>
        <v>0.21393034825870644</v>
      </c>
    </row>
    <row r="621" spans="1:19" x14ac:dyDescent="0.2">
      <c r="A621" s="23" t="s">
        <v>203</v>
      </c>
      <c r="B621" s="36" t="str">
        <f>VLOOKUP(A621,Participanti!A:B,2,0)</f>
        <v>M</v>
      </c>
      <c r="C621" s="24">
        <v>13</v>
      </c>
      <c r="D621" s="24">
        <v>20.07</v>
      </c>
      <c r="E621" s="25">
        <v>8.8935185185185187E-2</v>
      </c>
      <c r="F621" s="26">
        <f t="shared" si="40"/>
        <v>4.4312498846629392E-3</v>
      </c>
      <c r="G621" s="18">
        <f>IF(B621="F",VLOOKUP(D621,Barem!$B$2:$C$11,2,1),VLOOKUP(D621,Barem!$B$12:$C$21,2,1))</f>
        <v>4.5</v>
      </c>
      <c r="H621" s="18">
        <f>IF(G621=0,0,IF(B621="F",VLOOKUP(F621,Barem!$G$2:$H$11,2,1),VLOOKUP(F621,Barem!$G$12:$H$21,2,1)))</f>
        <v>1</v>
      </c>
      <c r="I621" s="24">
        <v>3</v>
      </c>
      <c r="J621" s="19">
        <f>VLOOKUP($C621, Barem!$L:$N,3,0)</f>
        <v>0.5</v>
      </c>
      <c r="K621" s="19">
        <f>VLOOKUP($C621, Barem!$L:$O,4,0)</f>
        <v>0.2</v>
      </c>
      <c r="L621" s="19">
        <f>VLOOKUP($C621, Barem!$L:$P,5,0)</f>
        <v>0.3</v>
      </c>
      <c r="M621" s="49"/>
      <c r="N621" s="83">
        <f>IF(D621&gt;21,VLOOKUP(D621,Barem!$R$1:$S$48,2,1),0)</f>
        <v>0</v>
      </c>
      <c r="O621" s="46">
        <f t="shared" si="41"/>
        <v>3.35</v>
      </c>
      <c r="P621" s="52">
        <v>43679</v>
      </c>
      <c r="Q621" s="18">
        <f t="shared" si="42"/>
        <v>1</v>
      </c>
      <c r="S621" s="76">
        <f t="shared" si="43"/>
        <v>0.16691579471848531</v>
      </c>
    </row>
    <row r="622" spans="1:19" x14ac:dyDescent="0.2">
      <c r="A622" s="23" t="s">
        <v>205</v>
      </c>
      <c r="B622" s="36" t="str">
        <f>VLOOKUP(A622,Participanti!A:B,2,0)</f>
        <v>F</v>
      </c>
      <c r="C622" s="24">
        <v>13</v>
      </c>
      <c r="D622" s="24"/>
      <c r="E622" s="25"/>
      <c r="F622" s="26" t="e">
        <f t="shared" si="40"/>
        <v>#DIV/0!</v>
      </c>
      <c r="G622" s="18">
        <f>IF(B622="F",VLOOKUP(D622,Barem!$B$2:$C$11,2,1),VLOOKUP(D622,Barem!$B$12:$C$21,2,1))</f>
        <v>0</v>
      </c>
      <c r="H622" s="18">
        <f>IF(G622=0,0,IF(B622="F",VLOOKUP(F622,Barem!$G$2:$H$11,2,1),VLOOKUP(F622,Barem!$G$12:$H$21,2,1)))</f>
        <v>0</v>
      </c>
      <c r="I622" s="24"/>
      <c r="J622" s="19">
        <f>VLOOKUP($C622, Barem!$L:$N,3,0)</f>
        <v>0.5</v>
      </c>
      <c r="K622" s="19">
        <f>VLOOKUP($C622, Barem!$L:$O,4,0)</f>
        <v>0.2</v>
      </c>
      <c r="L622" s="19">
        <f>VLOOKUP($C622, Barem!$L:$P,5,0)</f>
        <v>0.3</v>
      </c>
      <c r="M622" s="49"/>
      <c r="N622" s="83">
        <f>IF(D622&gt;21,VLOOKUP(D622,Barem!$R$1:$S$48,2,1),0)</f>
        <v>0</v>
      </c>
      <c r="O622" s="46">
        <f t="shared" si="41"/>
        <v>0</v>
      </c>
      <c r="P622" s="52"/>
      <c r="Q622" s="18">
        <f t="shared" si="42"/>
        <v>1</v>
      </c>
      <c r="S622" s="76" t="e">
        <f t="shared" si="43"/>
        <v>#DIV/0!</v>
      </c>
    </row>
    <row r="623" spans="1:19" x14ac:dyDescent="0.2">
      <c r="A623" s="23" t="s">
        <v>207</v>
      </c>
      <c r="B623" s="36" t="str">
        <f>VLOOKUP(A623,Participanti!A:B,2,0)</f>
        <v>F</v>
      </c>
      <c r="C623" s="24">
        <v>13</v>
      </c>
      <c r="D623" s="24"/>
      <c r="E623" s="25"/>
      <c r="F623" s="26" t="e">
        <f t="shared" si="40"/>
        <v>#DIV/0!</v>
      </c>
      <c r="G623" s="18">
        <f>IF(B623="F",VLOOKUP(D623,Barem!$B$2:$C$11,2,1),VLOOKUP(D623,Barem!$B$12:$C$21,2,1))</f>
        <v>0</v>
      </c>
      <c r="H623" s="18">
        <f>IF(G623=0,0,IF(B623="F",VLOOKUP(F623,Barem!$G$2:$H$11,2,1),VLOOKUP(F623,Barem!$G$12:$H$21,2,1)))</f>
        <v>0</v>
      </c>
      <c r="I623" s="24"/>
      <c r="J623" s="19">
        <f>VLOOKUP($C623, Barem!$L:$N,3,0)</f>
        <v>0.5</v>
      </c>
      <c r="K623" s="19">
        <f>VLOOKUP($C623, Barem!$L:$O,4,0)</f>
        <v>0.2</v>
      </c>
      <c r="L623" s="19">
        <f>VLOOKUP($C623, Barem!$L:$P,5,0)</f>
        <v>0.3</v>
      </c>
      <c r="M623" s="49"/>
      <c r="N623" s="83">
        <f>IF(D623&gt;21,VLOOKUP(D623,Barem!$R$1:$S$48,2,1),0)</f>
        <v>0</v>
      </c>
      <c r="O623" s="46">
        <f t="shared" si="41"/>
        <v>0</v>
      </c>
      <c r="P623" s="52"/>
      <c r="Q623" s="18">
        <f t="shared" si="42"/>
        <v>1</v>
      </c>
      <c r="S623" s="76" t="e">
        <f t="shared" si="43"/>
        <v>#DIV/0!</v>
      </c>
    </row>
    <row r="624" spans="1:19" x14ac:dyDescent="0.2">
      <c r="A624" s="23" t="s">
        <v>2</v>
      </c>
      <c r="B624" s="36" t="str">
        <f>VLOOKUP(A624,Participanti!A:B,2,0)</f>
        <v>M</v>
      </c>
      <c r="C624" s="24">
        <v>13</v>
      </c>
      <c r="D624" s="24">
        <v>24.18</v>
      </c>
      <c r="E624" s="25">
        <v>8.4722222222222213E-2</v>
      </c>
      <c r="F624" s="26">
        <f t="shared" si="40"/>
        <v>3.5038139876849552E-3</v>
      </c>
      <c r="G624" s="18">
        <f>IF(B624="F",VLOOKUP(D624,Barem!$B$2:$C$11,2,1),VLOOKUP(D624,Barem!$B$12:$C$21,2,1))</f>
        <v>5</v>
      </c>
      <c r="H624" s="18">
        <f>IF(G624=0,0,IF(B624="F",VLOOKUP(F624,Barem!$G$2:$H$11,2,1),VLOOKUP(F624,Barem!$G$12:$H$21,2,1)))</f>
        <v>2.5</v>
      </c>
      <c r="I624" s="24">
        <v>2.5</v>
      </c>
      <c r="J624" s="19">
        <f>VLOOKUP($C624, Barem!$L:$N,3,0)</f>
        <v>0.5</v>
      </c>
      <c r="K624" s="19">
        <f>VLOOKUP($C624, Barem!$L:$O,4,0)</f>
        <v>0.2</v>
      </c>
      <c r="L624" s="19">
        <f>VLOOKUP($C624, Barem!$L:$P,5,0)</f>
        <v>0.3</v>
      </c>
      <c r="M624" s="49"/>
      <c r="N624" s="83">
        <f>IF(D624&gt;21,VLOOKUP(D624,Barem!$R$1:$S$48,2,1),0)</f>
        <v>0</v>
      </c>
      <c r="O624" s="46">
        <f t="shared" si="41"/>
        <v>3.75</v>
      </c>
      <c r="P624" s="52">
        <v>43675</v>
      </c>
      <c r="Q624" s="18">
        <f t="shared" si="42"/>
        <v>1</v>
      </c>
      <c r="S624" s="76">
        <f t="shared" si="43"/>
        <v>0.15508684863523572</v>
      </c>
    </row>
    <row r="625" spans="1:19" x14ac:dyDescent="0.2">
      <c r="A625" s="23" t="s">
        <v>223</v>
      </c>
      <c r="B625" s="36" t="str">
        <f>VLOOKUP(A625,Participanti!A:B,2,0)</f>
        <v>M</v>
      </c>
      <c r="C625" s="24">
        <v>13</v>
      </c>
      <c r="D625" s="24"/>
      <c r="E625" s="25"/>
      <c r="F625" s="26" t="e">
        <f t="shared" si="40"/>
        <v>#DIV/0!</v>
      </c>
      <c r="G625" s="18">
        <f>IF(B625="F",VLOOKUP(D625,Barem!$B$2:$C$11,2,1),VLOOKUP(D625,Barem!$B$12:$C$21,2,1))</f>
        <v>0</v>
      </c>
      <c r="H625" s="18">
        <f>IF(G625=0,0,IF(B625="F",VLOOKUP(F625,Barem!$G$2:$H$11,2,1),VLOOKUP(F625,Barem!$G$12:$H$21,2,1)))</f>
        <v>0</v>
      </c>
      <c r="I625" s="24"/>
      <c r="J625" s="19">
        <f>VLOOKUP($C625, Barem!$L:$N,3,0)</f>
        <v>0.5</v>
      </c>
      <c r="K625" s="19">
        <f>VLOOKUP($C625, Barem!$L:$O,4,0)</f>
        <v>0.2</v>
      </c>
      <c r="L625" s="19">
        <f>VLOOKUP($C625, Barem!$L:$P,5,0)</f>
        <v>0.3</v>
      </c>
      <c r="M625" s="49"/>
      <c r="N625" s="83">
        <f>IF(D625&gt;21,VLOOKUP(D625,Barem!$R$1:$S$48,2,1),0)</f>
        <v>0</v>
      </c>
      <c r="O625" s="46">
        <f t="shared" si="41"/>
        <v>0</v>
      </c>
      <c r="P625" s="52"/>
      <c r="Q625" s="18">
        <f t="shared" si="42"/>
        <v>1</v>
      </c>
      <c r="S625" s="76" t="e">
        <f t="shared" si="43"/>
        <v>#DIV/0!</v>
      </c>
    </row>
    <row r="626" spans="1:19" x14ac:dyDescent="0.2">
      <c r="A626" s="23" t="s">
        <v>233</v>
      </c>
      <c r="B626" s="36" t="str">
        <f>VLOOKUP(A626,Participanti!A:B,2,0)</f>
        <v>M</v>
      </c>
      <c r="C626" s="24">
        <v>13</v>
      </c>
      <c r="D626" s="24"/>
      <c r="E626" s="25"/>
      <c r="F626" s="26" t="e">
        <f t="shared" si="40"/>
        <v>#DIV/0!</v>
      </c>
      <c r="G626" s="18">
        <f>IF(B626="F",VLOOKUP(D626,Barem!$B$2:$C$11,2,1),VLOOKUP(D626,Barem!$B$12:$C$21,2,1))</f>
        <v>0</v>
      </c>
      <c r="H626" s="18">
        <f>IF(G626=0,0,IF(B626="F",VLOOKUP(F626,Barem!$G$2:$H$11,2,1),VLOOKUP(F626,Barem!$G$12:$H$21,2,1)))</f>
        <v>0</v>
      </c>
      <c r="I626" s="24"/>
      <c r="J626" s="19">
        <f>VLOOKUP($C626, Barem!$L:$N,3,0)</f>
        <v>0.5</v>
      </c>
      <c r="K626" s="19">
        <f>VLOOKUP($C626, Barem!$L:$O,4,0)</f>
        <v>0.2</v>
      </c>
      <c r="L626" s="19">
        <f>VLOOKUP($C626, Barem!$L:$P,5,0)</f>
        <v>0.3</v>
      </c>
      <c r="M626" s="49"/>
      <c r="N626" s="83">
        <f>IF(D626&gt;21,VLOOKUP(D626,Barem!$R$1:$S$48,2,1),0)</f>
        <v>0</v>
      </c>
      <c r="O626" s="46">
        <f t="shared" si="41"/>
        <v>0</v>
      </c>
      <c r="P626" s="52"/>
      <c r="Q626" s="18">
        <f t="shared" si="42"/>
        <v>1</v>
      </c>
      <c r="S626" s="76" t="e">
        <f t="shared" si="43"/>
        <v>#DIV/0!</v>
      </c>
    </row>
    <row r="627" spans="1:19" s="72" customFormat="1" x14ac:dyDescent="0.2">
      <c r="A627" s="62" t="s">
        <v>273</v>
      </c>
      <c r="B627" s="63" t="str">
        <f>VLOOKUP(A627,Participanti!A:B,2,0)</f>
        <v>M</v>
      </c>
      <c r="C627" s="64">
        <v>13</v>
      </c>
      <c r="D627" s="64"/>
      <c r="E627" s="65"/>
      <c r="F627" s="66" t="e">
        <f t="shared" si="40"/>
        <v>#DIV/0!</v>
      </c>
      <c r="G627" s="67">
        <f>IF(B627="F",VLOOKUP(D627,Barem!$B$2:$C$11,2,1),VLOOKUP(D627,Barem!$B$12:$C$21,2,1))</f>
        <v>0</v>
      </c>
      <c r="H627" s="67">
        <f>IF(G627=0,0,IF(B627="F",VLOOKUP(F627,Barem!$G$2:$H$11,2,1),VLOOKUP(F627,Barem!$G$12:$H$21,2,1)))</f>
        <v>0</v>
      </c>
      <c r="I627" s="64"/>
      <c r="J627" s="68">
        <f>VLOOKUP($C627, Barem!$L:$N,3,0)</f>
        <v>0.5</v>
      </c>
      <c r="K627" s="68">
        <f>VLOOKUP($C627, Barem!$L:$O,4,0)</f>
        <v>0.2</v>
      </c>
      <c r="L627" s="68">
        <f>VLOOKUP($C627, Barem!$L:$P,5,0)</f>
        <v>0.3</v>
      </c>
      <c r="M627" s="69"/>
      <c r="N627" s="84">
        <f>IF(D627&gt;21,VLOOKUP(D627,Barem!$R$1:$S$48,2,1),0)</f>
        <v>0</v>
      </c>
      <c r="O627" s="70">
        <f t="shared" si="41"/>
        <v>0</v>
      </c>
      <c r="P627" s="71"/>
      <c r="Q627" s="67">
        <f t="shared" si="42"/>
        <v>1</v>
      </c>
      <c r="S627" s="77" t="e">
        <f t="shared" si="43"/>
        <v>#DIV/0!</v>
      </c>
    </row>
    <row r="628" spans="1:19" x14ac:dyDescent="0.2">
      <c r="A628" s="23" t="s">
        <v>235</v>
      </c>
      <c r="B628" s="36" t="str">
        <f>VLOOKUP(A628,Participanti!A:B,2,0)</f>
        <v>M</v>
      </c>
      <c r="C628" s="24">
        <v>14</v>
      </c>
      <c r="D628" s="24">
        <v>28.02</v>
      </c>
      <c r="E628" s="25">
        <v>0.11408564814814814</v>
      </c>
      <c r="F628" s="26">
        <f t="shared" si="40"/>
        <v>4.0715791630316972E-3</v>
      </c>
      <c r="G628" s="18">
        <f>IF(B628="F",VLOOKUP(D628,Barem!$B$2:$C$11,2,1),VLOOKUP(D628,Barem!$B$12:$C$21,2,1))</f>
        <v>5</v>
      </c>
      <c r="H628" s="18">
        <f>IF(G628=0,0,IF(B628="F",VLOOKUP(F628,Barem!$G$2:$H$11,2,1),VLOOKUP(F628,Barem!$G$12:$H$21,2,1)))</f>
        <v>1.5</v>
      </c>
      <c r="I628" s="24">
        <v>0.5</v>
      </c>
      <c r="J628" s="19">
        <f>VLOOKUP($C628, Barem!$L:$N,3,0)</f>
        <v>0.2</v>
      </c>
      <c r="K628" s="19">
        <f>VLOOKUP($C628, Barem!$L:$O,4,0)</f>
        <v>0.5</v>
      </c>
      <c r="L628" s="19">
        <f>VLOOKUP($C628, Barem!$L:$P,5,0)</f>
        <v>0.3</v>
      </c>
      <c r="M628" s="49"/>
      <c r="N628" s="83">
        <f>IF(D628&gt;21,VLOOKUP(D628,Barem!$R$1:$S$48,2,1),0)</f>
        <v>0.1</v>
      </c>
      <c r="O628" s="46">
        <f t="shared" si="41"/>
        <v>2</v>
      </c>
      <c r="P628" s="52">
        <v>43687</v>
      </c>
      <c r="Q628" s="18">
        <f t="shared" si="42"/>
        <v>1</v>
      </c>
      <c r="R628" s="79" t="s">
        <v>155</v>
      </c>
      <c r="S628" s="76">
        <f t="shared" si="43"/>
        <v>7.1377587437544618E-2</v>
      </c>
    </row>
    <row r="629" spans="1:19" x14ac:dyDescent="0.2">
      <c r="A629" s="23" t="s">
        <v>276</v>
      </c>
      <c r="B629" s="36" t="str">
        <f>VLOOKUP(A629,Participanti!A:B,2,0)</f>
        <v>M</v>
      </c>
      <c r="C629" s="24">
        <v>14</v>
      </c>
      <c r="D629" s="24">
        <v>15.02</v>
      </c>
      <c r="E629" s="25">
        <v>4.4710648148148152E-2</v>
      </c>
      <c r="F629" s="26">
        <f t="shared" si="40"/>
        <v>2.9767408886916214E-3</v>
      </c>
      <c r="G629" s="18">
        <f>IF(B629="F",VLOOKUP(D629,Barem!$B$2:$C$11,2,1),VLOOKUP(D629,Barem!$B$12:$C$21,2,1))</f>
        <v>3.5</v>
      </c>
      <c r="H629" s="18">
        <f>IF(G629=0,0,IF(B629="F",VLOOKUP(F629,Barem!$G$2:$H$11,2,1),VLOOKUP(F629,Barem!$G$12:$H$21,2,1)))</f>
        <v>4</v>
      </c>
      <c r="I629" s="24">
        <v>2</v>
      </c>
      <c r="J629" s="19">
        <f>VLOOKUP($C629, Barem!$L:$N,3,0)</f>
        <v>0.2</v>
      </c>
      <c r="K629" s="19">
        <f>VLOOKUP($C629, Barem!$L:$O,4,0)</f>
        <v>0.5</v>
      </c>
      <c r="L629" s="19">
        <f>VLOOKUP($C629, Barem!$L:$P,5,0)</f>
        <v>0.3</v>
      </c>
      <c r="M629" s="49"/>
      <c r="N629" s="83">
        <f>IF(D629&gt;21,VLOOKUP(D629,Barem!$R$1:$S$48,2,1),0)</f>
        <v>0</v>
      </c>
      <c r="O629" s="46">
        <f t="shared" si="41"/>
        <v>3.3000000000000003</v>
      </c>
      <c r="P629" s="52">
        <v>43688</v>
      </c>
      <c r="Q629" s="18">
        <f t="shared" si="42"/>
        <v>1</v>
      </c>
      <c r="S629" s="76">
        <f t="shared" si="43"/>
        <v>0.21970705725699069</v>
      </c>
    </row>
    <row r="630" spans="1:19" x14ac:dyDescent="0.2">
      <c r="A630" s="23" t="s">
        <v>54</v>
      </c>
      <c r="B630" s="36" t="str">
        <f>VLOOKUP(A630,Participanti!A:B,2,0)</f>
        <v>M</v>
      </c>
      <c r="C630" s="24">
        <v>14</v>
      </c>
      <c r="D630" s="24">
        <v>6.59</v>
      </c>
      <c r="E630" s="25">
        <v>2.7025462962962959E-2</v>
      </c>
      <c r="F630" s="26">
        <f t="shared" si="40"/>
        <v>4.1009807227561394E-3</v>
      </c>
      <c r="G630" s="18">
        <f>IF(B630="F",VLOOKUP(D630,Barem!$B$2:$C$11,2,1),VLOOKUP(D630,Barem!$B$12:$C$21,2,1))</f>
        <v>1.5</v>
      </c>
      <c r="H630" s="18">
        <f>IF(G630=0,0,IF(B630="F",VLOOKUP(F630,Barem!$G$2:$H$11,2,1),VLOOKUP(F630,Barem!$G$12:$H$21,2,1)))</f>
        <v>1.5</v>
      </c>
      <c r="I630" s="24">
        <v>3.5</v>
      </c>
      <c r="J630" s="19">
        <f>VLOOKUP($C630, Barem!$L:$N,3,0)</f>
        <v>0.2</v>
      </c>
      <c r="K630" s="19">
        <f>VLOOKUP($C630, Barem!$L:$O,4,0)</f>
        <v>0.5</v>
      </c>
      <c r="L630" s="19">
        <f>VLOOKUP($C630, Barem!$L:$P,5,0)</f>
        <v>0.3</v>
      </c>
      <c r="M630" s="49"/>
      <c r="N630" s="83">
        <f>IF(D630&gt;21,VLOOKUP(D630,Barem!$R$1:$S$48,2,1),0)</f>
        <v>0</v>
      </c>
      <c r="O630" s="46">
        <f t="shared" si="41"/>
        <v>2.1</v>
      </c>
      <c r="P630" s="52">
        <v>43683</v>
      </c>
      <c r="Q630" s="18">
        <f t="shared" si="42"/>
        <v>1</v>
      </c>
      <c r="S630" s="76">
        <f t="shared" si="43"/>
        <v>0.31866464339908956</v>
      </c>
    </row>
    <row r="631" spans="1:19" x14ac:dyDescent="0.2">
      <c r="A631" s="23" t="s">
        <v>55</v>
      </c>
      <c r="B631" s="36" t="str">
        <f>VLOOKUP(A631,Participanti!A:B,2,0)</f>
        <v>F</v>
      </c>
      <c r="C631" s="24">
        <v>14</v>
      </c>
      <c r="D631" s="24">
        <v>9</v>
      </c>
      <c r="E631" s="25">
        <v>3.6087962962962968E-2</v>
      </c>
      <c r="F631" s="26">
        <f t="shared" si="40"/>
        <v>4.0097736625514411E-3</v>
      </c>
      <c r="G631" s="18">
        <f>IF(B631="F",VLOOKUP(D631,Barem!$B$2:$C$11,2,1),VLOOKUP(D631,Barem!$B$12:$C$21,2,1))</f>
        <v>2.5</v>
      </c>
      <c r="H631" s="18">
        <f>IF(G631=0,0,IF(B631="F",VLOOKUP(F631,Barem!$G$2:$H$11,2,1),VLOOKUP(F631,Barem!$G$12:$H$21,2,1)))</f>
        <v>2</v>
      </c>
      <c r="I631" s="24">
        <v>1.5</v>
      </c>
      <c r="J631" s="19">
        <f>VLOOKUP($C631, Barem!$L:$N,3,0)</f>
        <v>0.2</v>
      </c>
      <c r="K631" s="19">
        <f>VLOOKUP($C631, Barem!$L:$O,4,0)</f>
        <v>0.5</v>
      </c>
      <c r="L631" s="19">
        <f>VLOOKUP($C631, Barem!$L:$P,5,0)</f>
        <v>0.3</v>
      </c>
      <c r="M631" s="49"/>
      <c r="N631" s="83">
        <f>IF(D631&gt;21,VLOOKUP(D631,Barem!$R$1:$S$48,2,1),0)</f>
        <v>0</v>
      </c>
      <c r="O631" s="46">
        <f t="shared" si="41"/>
        <v>1.95</v>
      </c>
      <c r="P631" s="52">
        <v>43688</v>
      </c>
      <c r="Q631" s="18">
        <f t="shared" si="42"/>
        <v>1</v>
      </c>
      <c r="S631" s="76">
        <f t="shared" si="43"/>
        <v>0.21666666666666667</v>
      </c>
    </row>
    <row r="632" spans="1:19" x14ac:dyDescent="0.2">
      <c r="A632" s="23" t="s">
        <v>56</v>
      </c>
      <c r="B632" s="36" t="str">
        <f>VLOOKUP(A632,Participanti!A:B,2,0)</f>
        <v>F</v>
      </c>
      <c r="C632" s="24">
        <v>14</v>
      </c>
      <c r="D632" s="24"/>
      <c r="E632" s="25"/>
      <c r="F632" s="26" t="e">
        <f t="shared" si="40"/>
        <v>#DIV/0!</v>
      </c>
      <c r="G632" s="18">
        <f>IF(B632="F",VLOOKUP(D632,Barem!$B$2:$C$11,2,1),VLOOKUP(D632,Barem!$B$12:$C$21,2,1))</f>
        <v>0</v>
      </c>
      <c r="H632" s="18">
        <f>IF(G632=0,0,IF(B632="F",VLOOKUP(F632,Barem!$G$2:$H$11,2,1),VLOOKUP(F632,Barem!$G$12:$H$21,2,1)))</f>
        <v>0</v>
      </c>
      <c r="I632" s="24"/>
      <c r="J632" s="19">
        <f>VLOOKUP($C632, Barem!$L:$N,3,0)</f>
        <v>0.2</v>
      </c>
      <c r="K632" s="19">
        <f>VLOOKUP($C632, Barem!$L:$O,4,0)</f>
        <v>0.5</v>
      </c>
      <c r="L632" s="19">
        <f>VLOOKUP($C632, Barem!$L:$P,5,0)</f>
        <v>0.3</v>
      </c>
      <c r="M632" s="49"/>
      <c r="N632" s="83">
        <f>IF(D632&gt;21,VLOOKUP(D632,Barem!$R$1:$S$48,2,1),0)</f>
        <v>0</v>
      </c>
      <c r="O632" s="46">
        <f t="shared" si="41"/>
        <v>0</v>
      </c>
      <c r="P632" s="52"/>
      <c r="Q632" s="18">
        <f t="shared" si="42"/>
        <v>1</v>
      </c>
      <c r="S632" s="76" t="e">
        <f t="shared" si="43"/>
        <v>#DIV/0!</v>
      </c>
    </row>
    <row r="633" spans="1:19" x14ac:dyDescent="0.2">
      <c r="A633" s="23" t="s">
        <v>8</v>
      </c>
      <c r="B633" s="36" t="str">
        <f>VLOOKUP(A633,Participanti!A:B,2,0)</f>
        <v>M</v>
      </c>
      <c r="C633" s="24">
        <v>14</v>
      </c>
      <c r="D633" s="24"/>
      <c r="E633" s="25"/>
      <c r="F633" s="26" t="e">
        <f t="shared" si="40"/>
        <v>#DIV/0!</v>
      </c>
      <c r="G633" s="18">
        <f>IF(B633="F",VLOOKUP(D633,Barem!$B$2:$C$11,2,1),VLOOKUP(D633,Barem!$B$12:$C$21,2,1))</f>
        <v>0</v>
      </c>
      <c r="H633" s="18">
        <f>IF(G633=0,0,IF(B633="F",VLOOKUP(F633,Barem!$G$2:$H$11,2,1),VLOOKUP(F633,Barem!$G$12:$H$21,2,1)))</f>
        <v>0</v>
      </c>
      <c r="I633" s="24"/>
      <c r="J633" s="19">
        <f>VLOOKUP($C633, Barem!$L:$N,3,0)</f>
        <v>0.2</v>
      </c>
      <c r="K633" s="19">
        <f>VLOOKUP($C633, Barem!$L:$O,4,0)</f>
        <v>0.5</v>
      </c>
      <c r="L633" s="19">
        <f>VLOOKUP($C633, Barem!$L:$P,5,0)</f>
        <v>0.3</v>
      </c>
      <c r="M633" s="49"/>
      <c r="N633" s="83">
        <f>IF(D633&gt;21,VLOOKUP(D633,Barem!$R$1:$S$48,2,1),0)</f>
        <v>0</v>
      </c>
      <c r="O633" s="46">
        <f t="shared" si="41"/>
        <v>0</v>
      </c>
      <c r="P633" s="52"/>
      <c r="Q633" s="18">
        <f t="shared" si="42"/>
        <v>1</v>
      </c>
      <c r="S633" s="76" t="e">
        <f t="shared" si="43"/>
        <v>#DIV/0!</v>
      </c>
    </row>
    <row r="634" spans="1:19" x14ac:dyDescent="0.2">
      <c r="A634" s="23" t="s">
        <v>57</v>
      </c>
      <c r="B634" s="36" t="str">
        <f>VLOOKUP(A634,Participanti!A:B,2,0)</f>
        <v>M</v>
      </c>
      <c r="C634" s="24">
        <v>14</v>
      </c>
      <c r="D634" s="24">
        <v>20.149999999999999</v>
      </c>
      <c r="E634" s="25">
        <v>7.0439814814814816E-2</v>
      </c>
      <c r="F634" s="26">
        <f t="shared" si="40"/>
        <v>3.4957724473853508E-3</v>
      </c>
      <c r="G634" s="18">
        <f>IF(B634="F",VLOOKUP(D634,Barem!$B$2:$C$11,2,1),VLOOKUP(D634,Barem!$B$12:$C$21,2,1))</f>
        <v>4.5</v>
      </c>
      <c r="H634" s="18">
        <f>IF(G634=0,0,IF(B634="F",VLOOKUP(F634,Barem!$G$2:$H$11,2,1),VLOOKUP(F634,Barem!$G$12:$H$21,2,1)))</f>
        <v>2.5</v>
      </c>
      <c r="I634" s="24">
        <v>1.5</v>
      </c>
      <c r="J634" s="19">
        <f>VLOOKUP($C634, Barem!$L:$N,3,0)</f>
        <v>0.2</v>
      </c>
      <c r="K634" s="19">
        <f>VLOOKUP($C634, Barem!$L:$O,4,0)</f>
        <v>0.5</v>
      </c>
      <c r="L634" s="19">
        <f>VLOOKUP($C634, Barem!$L:$P,5,0)</f>
        <v>0.3</v>
      </c>
      <c r="M634" s="49"/>
      <c r="N634" s="83">
        <f>IF(D634&gt;21,VLOOKUP(D634,Barem!$R$1:$S$48,2,1),0)</f>
        <v>0</v>
      </c>
      <c r="O634" s="46">
        <f t="shared" si="41"/>
        <v>2.5999999999999996</v>
      </c>
      <c r="P634" s="52">
        <v>43688</v>
      </c>
      <c r="Q634" s="18">
        <f t="shared" si="42"/>
        <v>1</v>
      </c>
      <c r="S634" s="76">
        <f t="shared" si="43"/>
        <v>0.12903225806451613</v>
      </c>
    </row>
    <row r="635" spans="1:19" x14ac:dyDescent="0.2">
      <c r="A635" s="23" t="s">
        <v>59</v>
      </c>
      <c r="B635" s="36" t="str">
        <f>VLOOKUP(A635,Participanti!A:B,2,0)</f>
        <v>M</v>
      </c>
      <c r="C635" s="24">
        <v>14</v>
      </c>
      <c r="D635" s="24">
        <v>6.11</v>
      </c>
      <c r="E635" s="25">
        <v>2.1087962962962961E-2</v>
      </c>
      <c r="F635" s="26">
        <f t="shared" si="40"/>
        <v>3.4513851003212699E-3</v>
      </c>
      <c r="G635" s="18">
        <f>IF(B635="F",VLOOKUP(D635,Barem!$B$2:$C$11,2,1),VLOOKUP(D635,Barem!$B$12:$C$21,2,1))</f>
        <v>1.5</v>
      </c>
      <c r="H635" s="18">
        <f>IF(G635=0,0,IF(B635="F",VLOOKUP(F635,Barem!$G$2:$H$11,2,1),VLOOKUP(F635,Barem!$G$12:$H$21,2,1)))</f>
        <v>3</v>
      </c>
      <c r="I635" s="24">
        <v>3.5</v>
      </c>
      <c r="J635" s="19">
        <f>VLOOKUP($C635, Barem!$L:$N,3,0)</f>
        <v>0.2</v>
      </c>
      <c r="K635" s="19">
        <f>VLOOKUP($C635, Barem!$L:$O,4,0)</f>
        <v>0.5</v>
      </c>
      <c r="L635" s="19">
        <f>VLOOKUP($C635, Barem!$L:$P,5,0)</f>
        <v>0.3</v>
      </c>
      <c r="M635" s="49"/>
      <c r="N635" s="83">
        <f>IF(D635&gt;21,VLOOKUP(D635,Barem!$R$1:$S$48,2,1),0)</f>
        <v>0</v>
      </c>
      <c r="O635" s="46">
        <f t="shared" si="41"/>
        <v>2.85</v>
      </c>
      <c r="P635" s="52">
        <v>43682</v>
      </c>
      <c r="Q635" s="18">
        <f t="shared" si="42"/>
        <v>1</v>
      </c>
      <c r="S635" s="76">
        <f t="shared" si="43"/>
        <v>0.46644844517184941</v>
      </c>
    </row>
    <row r="636" spans="1:19" x14ac:dyDescent="0.2">
      <c r="A636" s="23" t="s">
        <v>60</v>
      </c>
      <c r="B636" s="36" t="str">
        <f>VLOOKUP(A636,Participanti!A:B,2,0)</f>
        <v>F</v>
      </c>
      <c r="C636" s="24">
        <v>14</v>
      </c>
      <c r="D636" s="24">
        <v>10.6</v>
      </c>
      <c r="E636" s="25">
        <v>4.988425925925926E-2</v>
      </c>
      <c r="F636" s="26">
        <f t="shared" si="40"/>
        <v>4.7060621942697414E-3</v>
      </c>
      <c r="G636" s="18">
        <f>IF(B636="F",VLOOKUP(D636,Barem!$B$2:$C$11,2,1),VLOOKUP(D636,Barem!$B$12:$C$21,2,1))</f>
        <v>2.5</v>
      </c>
      <c r="H636" s="18">
        <f>IF(G636=0,0,IF(B636="F",VLOOKUP(F636,Barem!$G$2:$H$11,2,1),VLOOKUP(F636,Barem!$G$12:$H$21,2,1)))</f>
        <v>1</v>
      </c>
      <c r="I636" s="24">
        <v>3.5</v>
      </c>
      <c r="J636" s="19">
        <f>VLOOKUP($C636, Barem!$L:$N,3,0)</f>
        <v>0.2</v>
      </c>
      <c r="K636" s="19">
        <f>VLOOKUP($C636, Barem!$L:$O,4,0)</f>
        <v>0.5</v>
      </c>
      <c r="L636" s="19">
        <f>VLOOKUP($C636, Barem!$L:$P,5,0)</f>
        <v>0.3</v>
      </c>
      <c r="M636" s="49"/>
      <c r="N636" s="83">
        <f>IF(D636&gt;21,VLOOKUP(D636,Barem!$R$1:$S$48,2,1),0)</f>
        <v>0</v>
      </c>
      <c r="O636" s="46">
        <f t="shared" si="41"/>
        <v>2.0499999999999998</v>
      </c>
      <c r="P636" s="52">
        <v>43688</v>
      </c>
      <c r="Q636" s="18">
        <f t="shared" si="42"/>
        <v>1</v>
      </c>
      <c r="S636" s="76">
        <f t="shared" si="43"/>
        <v>0.19339622641509432</v>
      </c>
    </row>
    <row r="637" spans="1:19" x14ac:dyDescent="0.2">
      <c r="A637" s="23" t="s">
        <v>61</v>
      </c>
      <c r="B637" s="36" t="str">
        <f>VLOOKUP(A637,Participanti!A:B,2,0)</f>
        <v>M</v>
      </c>
      <c r="C637" s="24">
        <v>14</v>
      </c>
      <c r="D637" s="24">
        <f>16.22+7.08</f>
        <v>23.299999999999997</v>
      </c>
      <c r="E637" s="25">
        <v>0.12268518518518519</v>
      </c>
      <c r="F637" s="26">
        <f t="shared" si="40"/>
        <v>5.2654585916388497E-3</v>
      </c>
      <c r="G637" s="18">
        <f>IF(B637="F",VLOOKUP(D637,Barem!$B$2:$C$11,2,1),VLOOKUP(D637,Barem!$B$12:$C$21,2,1))</f>
        <v>5</v>
      </c>
      <c r="H637" s="18">
        <f>IF(G637=0,0,IF(B637="F",VLOOKUP(F637,Barem!$G$2:$H$11,2,1),VLOOKUP(F637,Barem!$G$12:$H$21,2,1)))</f>
        <v>0</v>
      </c>
      <c r="I637" s="24">
        <v>4.5</v>
      </c>
      <c r="J637" s="19">
        <f>VLOOKUP($C637, Barem!$L:$N,3,0)</f>
        <v>0.2</v>
      </c>
      <c r="K637" s="19">
        <f>VLOOKUP($C637, Barem!$L:$O,4,0)</f>
        <v>0.5</v>
      </c>
      <c r="L637" s="19">
        <f>VLOOKUP($C637, Barem!$L:$P,5,0)</f>
        <v>0.3</v>
      </c>
      <c r="M637" s="49">
        <v>1</v>
      </c>
      <c r="N637" s="83">
        <f>IF(D637&gt;21,VLOOKUP(D637,Barem!$R$1:$S$48,2,1),0)</f>
        <v>0</v>
      </c>
      <c r="O637" s="46">
        <f t="shared" si="41"/>
        <v>3.3499999999999996</v>
      </c>
      <c r="P637" s="52">
        <v>43687</v>
      </c>
      <c r="Q637" s="18">
        <f t="shared" si="42"/>
        <v>1</v>
      </c>
      <c r="S637" s="76">
        <f t="shared" si="43"/>
        <v>0.14377682403433475</v>
      </c>
    </row>
    <row r="638" spans="1:19" x14ac:dyDescent="0.2">
      <c r="A638" s="23" t="s">
        <v>62</v>
      </c>
      <c r="B638" s="36" t="str">
        <f>VLOOKUP(A638,Participanti!A:B,2,0)</f>
        <v>M</v>
      </c>
      <c r="C638" s="24">
        <v>14</v>
      </c>
      <c r="D638" s="24">
        <v>13.02</v>
      </c>
      <c r="E638" s="25">
        <v>4.8020833333333339E-2</v>
      </c>
      <c r="F638" s="74">
        <f t="shared" si="40"/>
        <v>3.6882360471070155E-3</v>
      </c>
      <c r="G638" s="18">
        <f>IF(B638="F",VLOOKUP(D638,Barem!$B$2:$C$11,2,1),VLOOKUP(D638,Barem!$B$12:$C$21,2,1))</f>
        <v>3</v>
      </c>
      <c r="H638" s="18">
        <f>IF(G638=0,0,IF(B638="F",VLOOKUP(F638,Barem!$G$2:$H$11,2,1),VLOOKUP(F638,Barem!$G$12:$H$21,2,1)))</f>
        <v>2</v>
      </c>
      <c r="I638" s="24">
        <v>4</v>
      </c>
      <c r="J638" s="19">
        <f>VLOOKUP($C638, Barem!$L:$N,3,0)</f>
        <v>0.2</v>
      </c>
      <c r="K638" s="19">
        <f>VLOOKUP($C638, Barem!$L:$O,4,0)</f>
        <v>0.5</v>
      </c>
      <c r="L638" s="19">
        <f>VLOOKUP($C638, Barem!$L:$P,5,0)</f>
        <v>0.3</v>
      </c>
      <c r="M638" s="49"/>
      <c r="N638" s="83">
        <f>IF(D638&gt;21,VLOOKUP(D638,Barem!$R$1:$S$48,2,1),0)</f>
        <v>0</v>
      </c>
      <c r="O638" s="46">
        <f t="shared" si="41"/>
        <v>2.8</v>
      </c>
      <c r="P638" s="52">
        <v>43688</v>
      </c>
      <c r="Q638" s="18">
        <f t="shared" si="42"/>
        <v>1</v>
      </c>
      <c r="S638" s="76">
        <f t="shared" si="43"/>
        <v>0.21505376344086022</v>
      </c>
    </row>
    <row r="639" spans="1:19" x14ac:dyDescent="0.2">
      <c r="A639" s="23" t="s">
        <v>63</v>
      </c>
      <c r="B639" s="36" t="str">
        <f>VLOOKUP(A639,Participanti!A:B,2,0)</f>
        <v>M</v>
      </c>
      <c r="C639" s="24">
        <v>14</v>
      </c>
      <c r="D639" s="24"/>
      <c r="E639" s="25"/>
      <c r="F639" s="26" t="e">
        <f t="shared" si="40"/>
        <v>#DIV/0!</v>
      </c>
      <c r="G639" s="18">
        <f>IF(B639="F",VLOOKUP(D639,Barem!$B$2:$C$11,2,1),VLOOKUP(D639,Barem!$B$12:$C$21,2,1))</f>
        <v>0</v>
      </c>
      <c r="H639" s="18">
        <f>IF(G639=0,0,IF(B639="F",VLOOKUP(F639,Barem!$G$2:$H$11,2,1),VLOOKUP(F639,Barem!$G$12:$H$21,2,1)))</f>
        <v>0</v>
      </c>
      <c r="I639" s="24"/>
      <c r="J639" s="19">
        <f>VLOOKUP($C639, Barem!$L:$N,3,0)</f>
        <v>0.2</v>
      </c>
      <c r="K639" s="19">
        <f>VLOOKUP($C639, Barem!$L:$O,4,0)</f>
        <v>0.5</v>
      </c>
      <c r="L639" s="19">
        <f>VLOOKUP($C639, Barem!$L:$P,5,0)</f>
        <v>0.3</v>
      </c>
      <c r="M639" s="49"/>
      <c r="N639" s="83">
        <f>IF(D639&gt;21,VLOOKUP(D639,Barem!$R$1:$S$48,2,1),0)</f>
        <v>0</v>
      </c>
      <c r="O639" s="46">
        <f t="shared" si="41"/>
        <v>0</v>
      </c>
      <c r="P639" s="52"/>
      <c r="Q639" s="18">
        <f t="shared" si="42"/>
        <v>1</v>
      </c>
      <c r="S639" s="76" t="e">
        <f t="shared" si="43"/>
        <v>#DIV/0!</v>
      </c>
    </row>
    <row r="640" spans="1:19" x14ac:dyDescent="0.2">
      <c r="A640" s="23" t="s">
        <v>64</v>
      </c>
      <c r="B640" s="36" t="str">
        <f>VLOOKUP(A640,Participanti!A:B,2,0)</f>
        <v>F</v>
      </c>
      <c r="C640" s="24">
        <v>14</v>
      </c>
      <c r="D640" s="24">
        <v>23.21</v>
      </c>
      <c r="E640" s="25">
        <v>0.13491898148148149</v>
      </c>
      <c r="F640" s="26">
        <f t="shared" si="40"/>
        <v>5.8129677501715417E-3</v>
      </c>
      <c r="G640" s="18">
        <f>IF(B640="F",VLOOKUP(D640,Barem!$B$2:$C$11,2,1),VLOOKUP(D640,Barem!$B$12:$C$21,2,1))</f>
        <v>5</v>
      </c>
      <c r="H640" s="18">
        <f>IF(G640=0,0,IF(B640="F",VLOOKUP(F640,Barem!$G$2:$H$11,2,1),VLOOKUP(F640,Barem!$G$12:$H$21,2,1)))</f>
        <v>0</v>
      </c>
      <c r="I640" s="24">
        <v>4.5</v>
      </c>
      <c r="J640" s="19">
        <f>VLOOKUP($C640, Barem!$L:$N,3,0)</f>
        <v>0.2</v>
      </c>
      <c r="K640" s="19">
        <f>VLOOKUP($C640, Barem!$L:$O,4,0)</f>
        <v>0.5</v>
      </c>
      <c r="L640" s="19">
        <f>VLOOKUP($C640, Barem!$L:$P,5,0)</f>
        <v>0.3</v>
      </c>
      <c r="M640" s="49">
        <v>1</v>
      </c>
      <c r="N640" s="83">
        <f>IF(D640&gt;21,VLOOKUP(D640,Barem!$R$1:$S$48,2,1),0)</f>
        <v>0</v>
      </c>
      <c r="O640" s="46">
        <f t="shared" si="41"/>
        <v>3.3499999999999996</v>
      </c>
      <c r="P640" s="52">
        <v>43687</v>
      </c>
      <c r="Q640" s="18">
        <f t="shared" si="42"/>
        <v>1</v>
      </c>
      <c r="S640" s="76">
        <f t="shared" si="43"/>
        <v>0.14433433864713482</v>
      </c>
    </row>
    <row r="641" spans="1:19" x14ac:dyDescent="0.2">
      <c r="A641" s="23" t="s">
        <v>65</v>
      </c>
      <c r="B641" s="36" t="str">
        <f>VLOOKUP(A641,Participanti!A:B,2,0)</f>
        <v>M</v>
      </c>
      <c r="C641" s="24">
        <v>14</v>
      </c>
      <c r="D641" s="24"/>
      <c r="E641" s="25"/>
      <c r="F641" s="26" t="e">
        <f t="shared" si="40"/>
        <v>#DIV/0!</v>
      </c>
      <c r="G641" s="18">
        <f>IF(B641="F",VLOOKUP(D641,Barem!$B$2:$C$11,2,1),VLOOKUP(D641,Barem!$B$12:$C$21,2,1))</f>
        <v>0</v>
      </c>
      <c r="H641" s="18">
        <f>IF(G641=0,0,IF(B641="F",VLOOKUP(F641,Barem!$G$2:$H$11,2,1),VLOOKUP(F641,Barem!$G$12:$H$21,2,1)))</f>
        <v>0</v>
      </c>
      <c r="I641" s="24"/>
      <c r="J641" s="19">
        <f>VLOOKUP($C641, Barem!$L:$N,3,0)</f>
        <v>0.2</v>
      </c>
      <c r="K641" s="19">
        <f>VLOOKUP($C641, Barem!$L:$O,4,0)</f>
        <v>0.5</v>
      </c>
      <c r="L641" s="19">
        <f>VLOOKUP($C641, Barem!$L:$P,5,0)</f>
        <v>0.3</v>
      </c>
      <c r="M641" s="49"/>
      <c r="N641" s="83">
        <f>IF(D641&gt;21,VLOOKUP(D641,Barem!$R$1:$S$48,2,1),0)</f>
        <v>0</v>
      </c>
      <c r="O641" s="46">
        <f t="shared" si="41"/>
        <v>0</v>
      </c>
      <c r="P641" s="52"/>
      <c r="Q641" s="18">
        <f t="shared" si="42"/>
        <v>1</v>
      </c>
      <c r="S641" s="76" t="e">
        <f t="shared" si="43"/>
        <v>#DIV/0!</v>
      </c>
    </row>
    <row r="642" spans="1:19" x14ac:dyDescent="0.2">
      <c r="A642" s="23" t="s">
        <v>66</v>
      </c>
      <c r="B642" s="36" t="str">
        <f>VLOOKUP(A642,Participanti!A:B,2,0)</f>
        <v>M</v>
      </c>
      <c r="C642" s="24">
        <v>14</v>
      </c>
      <c r="D642" s="24">
        <v>20.02</v>
      </c>
      <c r="E642" s="25">
        <v>6.9432870370370367E-2</v>
      </c>
      <c r="F642" s="26">
        <f t="shared" si="40"/>
        <v>3.4681753431753432E-3</v>
      </c>
      <c r="G642" s="18">
        <f>IF(B642="F",VLOOKUP(D642,Barem!$B$2:$C$11,2,1),VLOOKUP(D642,Barem!$B$12:$C$21,2,1))</f>
        <v>4.5</v>
      </c>
      <c r="H642" s="18">
        <f>IF(G642=0,0,IF(B642="F",VLOOKUP(F642,Barem!$G$2:$H$11,2,1),VLOOKUP(F642,Barem!$G$12:$H$21,2,1)))</f>
        <v>3</v>
      </c>
      <c r="I642" s="24">
        <v>1</v>
      </c>
      <c r="J642" s="19">
        <f>VLOOKUP($C642, Barem!$L:$N,3,0)</f>
        <v>0.2</v>
      </c>
      <c r="K642" s="19">
        <f>VLOOKUP($C642, Barem!$L:$O,4,0)</f>
        <v>0.5</v>
      </c>
      <c r="L642" s="19">
        <f>VLOOKUP($C642, Barem!$L:$P,5,0)</f>
        <v>0.3</v>
      </c>
      <c r="M642" s="49"/>
      <c r="N642" s="83">
        <f>IF(D642&gt;21,VLOOKUP(D642,Barem!$R$1:$S$48,2,1),0)</f>
        <v>0</v>
      </c>
      <c r="O642" s="46">
        <f t="shared" si="41"/>
        <v>2.6999999999999997</v>
      </c>
      <c r="P642" s="52">
        <v>43687</v>
      </c>
      <c r="Q642" s="18">
        <f t="shared" si="42"/>
        <v>1</v>
      </c>
      <c r="S642" s="76">
        <f t="shared" si="43"/>
        <v>0.13486513486513485</v>
      </c>
    </row>
    <row r="643" spans="1:19" x14ac:dyDescent="0.2">
      <c r="A643" s="23" t="s">
        <v>67</v>
      </c>
      <c r="B643" s="36" t="str">
        <f>VLOOKUP(A643,Participanti!A:B,2,0)</f>
        <v>M</v>
      </c>
      <c r="C643" s="24">
        <v>14</v>
      </c>
      <c r="D643" s="24"/>
      <c r="E643" s="25"/>
      <c r="F643" s="26" t="e">
        <f t="shared" si="40"/>
        <v>#DIV/0!</v>
      </c>
      <c r="G643" s="18">
        <f>IF(B643="F",VLOOKUP(D643,Barem!$B$2:$C$11,2,1),VLOOKUP(D643,Barem!$B$12:$C$21,2,1))</f>
        <v>0</v>
      </c>
      <c r="H643" s="18">
        <f>IF(G643=0,0,IF(B643="F",VLOOKUP(F643,Barem!$G$2:$H$11,2,1),VLOOKUP(F643,Barem!$G$12:$H$21,2,1)))</f>
        <v>0</v>
      </c>
      <c r="I643" s="24"/>
      <c r="J643" s="19">
        <f>VLOOKUP($C643, Barem!$L:$N,3,0)</f>
        <v>0.2</v>
      </c>
      <c r="K643" s="19">
        <f>VLOOKUP($C643, Barem!$L:$O,4,0)</f>
        <v>0.5</v>
      </c>
      <c r="L643" s="19">
        <f>VLOOKUP($C643, Barem!$L:$P,5,0)</f>
        <v>0.3</v>
      </c>
      <c r="M643" s="49"/>
      <c r="N643" s="83">
        <f>IF(D643&gt;21,VLOOKUP(D643,Barem!$R$1:$S$48,2,1),0)</f>
        <v>0</v>
      </c>
      <c r="O643" s="46">
        <f t="shared" si="41"/>
        <v>0</v>
      </c>
      <c r="P643" s="52"/>
      <c r="Q643" s="18">
        <f t="shared" si="42"/>
        <v>1</v>
      </c>
      <c r="S643" s="76" t="e">
        <f t="shared" si="43"/>
        <v>#DIV/0!</v>
      </c>
    </row>
    <row r="644" spans="1:19" x14ac:dyDescent="0.2">
      <c r="A644" s="23" t="s">
        <v>68</v>
      </c>
      <c r="B644" s="36" t="str">
        <f>VLOOKUP(A644,Participanti!A:B,2,0)</f>
        <v>M</v>
      </c>
      <c r="C644" s="24">
        <v>14</v>
      </c>
      <c r="D644" s="24"/>
      <c r="E644" s="25"/>
      <c r="F644" s="26" t="e">
        <f t="shared" si="40"/>
        <v>#DIV/0!</v>
      </c>
      <c r="G644" s="18">
        <f>IF(B644="F",VLOOKUP(D644,Barem!$B$2:$C$11,2,1),VLOOKUP(D644,Barem!$B$12:$C$21,2,1))</f>
        <v>0</v>
      </c>
      <c r="H644" s="18">
        <f>IF(G644=0,0,IF(B644="F",VLOOKUP(F644,Barem!$G$2:$H$11,2,1),VLOOKUP(F644,Barem!$G$12:$H$21,2,1)))</f>
        <v>0</v>
      </c>
      <c r="I644" s="24"/>
      <c r="J644" s="19">
        <f>VLOOKUP($C644, Barem!$L:$N,3,0)</f>
        <v>0.2</v>
      </c>
      <c r="K644" s="19">
        <f>VLOOKUP($C644, Barem!$L:$O,4,0)</f>
        <v>0.5</v>
      </c>
      <c r="L644" s="19">
        <f>VLOOKUP($C644, Barem!$L:$P,5,0)</f>
        <v>0.3</v>
      </c>
      <c r="M644" s="49"/>
      <c r="N644" s="83">
        <f>IF(D644&gt;21,VLOOKUP(D644,Barem!$R$1:$S$48,2,1),0)</f>
        <v>0</v>
      </c>
      <c r="O644" s="46">
        <f t="shared" si="41"/>
        <v>0</v>
      </c>
      <c r="P644" s="52"/>
      <c r="Q644" s="18">
        <f t="shared" si="42"/>
        <v>1</v>
      </c>
      <c r="S644" s="76" t="e">
        <f t="shared" si="43"/>
        <v>#DIV/0!</v>
      </c>
    </row>
    <row r="645" spans="1:19" x14ac:dyDescent="0.2">
      <c r="A645" s="23" t="s">
        <v>69</v>
      </c>
      <c r="B645" s="36" t="str">
        <f>VLOOKUP(A645,Participanti!A:B,2,0)</f>
        <v>M</v>
      </c>
      <c r="C645" s="24">
        <v>14</v>
      </c>
      <c r="D645" s="24">
        <v>7</v>
      </c>
      <c r="E645" s="25">
        <v>2.5833333333333333E-2</v>
      </c>
      <c r="F645" s="26">
        <f t="shared" si="40"/>
        <v>3.6904761904761906E-3</v>
      </c>
      <c r="G645" s="18">
        <f>IF(B645="F",VLOOKUP(D645,Barem!$B$2:$C$11,2,1),VLOOKUP(D645,Barem!$B$12:$C$21,2,1))</f>
        <v>2</v>
      </c>
      <c r="H645" s="18">
        <f>IF(G645=0,0,IF(B645="F",VLOOKUP(F645,Barem!$G$2:$H$11,2,1),VLOOKUP(F645,Barem!$G$12:$H$21,2,1)))</f>
        <v>2</v>
      </c>
      <c r="I645" s="24">
        <v>3.5</v>
      </c>
      <c r="J645" s="19">
        <f>VLOOKUP($C645, Barem!$L:$N,3,0)</f>
        <v>0.2</v>
      </c>
      <c r="K645" s="19">
        <f>VLOOKUP($C645, Barem!$L:$O,4,0)</f>
        <v>0.5</v>
      </c>
      <c r="L645" s="19">
        <f>VLOOKUP($C645, Barem!$L:$P,5,0)</f>
        <v>0.3</v>
      </c>
      <c r="M645" s="49"/>
      <c r="N645" s="83">
        <f>IF(D645&gt;21,VLOOKUP(D645,Barem!$R$1:$S$48,2,1),0)</f>
        <v>0</v>
      </c>
      <c r="O645" s="46">
        <f t="shared" si="41"/>
        <v>2.4500000000000002</v>
      </c>
      <c r="P645" s="52">
        <v>43684</v>
      </c>
      <c r="Q645" s="18">
        <f t="shared" si="42"/>
        <v>1</v>
      </c>
      <c r="S645" s="76">
        <f t="shared" si="43"/>
        <v>0.35000000000000003</v>
      </c>
    </row>
    <row r="646" spans="1:19" x14ac:dyDescent="0.2">
      <c r="A646" s="23" t="s">
        <v>70</v>
      </c>
      <c r="B646" s="36" t="str">
        <f>VLOOKUP(A646,Participanti!A:B,2,0)</f>
        <v>M</v>
      </c>
      <c r="C646" s="24">
        <v>14</v>
      </c>
      <c r="D646" s="24">
        <v>12.26</v>
      </c>
      <c r="E646" s="25">
        <v>4.5034722222222219E-2</v>
      </c>
      <c r="F646" s="26">
        <f t="shared" ref="F646:F694" si="44">E646/D646</f>
        <v>3.6733052383541779E-3</v>
      </c>
      <c r="G646" s="18">
        <f>IF(B646="F",VLOOKUP(D646,Barem!$B$2:$C$11,2,1),VLOOKUP(D646,Barem!$B$12:$C$21,2,1))</f>
        <v>3</v>
      </c>
      <c r="H646" s="18">
        <f>IF(G646=0,0,IF(B646="F",VLOOKUP(F646,Barem!$G$2:$H$11,2,1),VLOOKUP(F646,Barem!$G$12:$H$21,2,1)))</f>
        <v>2</v>
      </c>
      <c r="I646" s="24">
        <v>3</v>
      </c>
      <c r="J646" s="19">
        <f>VLOOKUP($C646, Barem!$L:$N,3,0)</f>
        <v>0.2</v>
      </c>
      <c r="K646" s="19">
        <f>VLOOKUP($C646, Barem!$L:$O,4,0)</f>
        <v>0.5</v>
      </c>
      <c r="L646" s="19">
        <f>VLOOKUP($C646, Barem!$L:$P,5,0)</f>
        <v>0.3</v>
      </c>
      <c r="M646" s="49"/>
      <c r="N646" s="83">
        <f>IF(D646&gt;21,VLOOKUP(D646,Barem!$R$1:$S$48,2,1),0)</f>
        <v>0</v>
      </c>
      <c r="O646" s="46">
        <f t="shared" ref="O646:O694" si="45">G646*J646+H646*K646+I646*L646+M646+N646</f>
        <v>2.5</v>
      </c>
      <c r="P646" s="52">
        <v>43688</v>
      </c>
      <c r="Q646" s="18">
        <f t="shared" ref="Q646:Q694" si="46">COUNTIFS(A:A,A646,C:C,C646)</f>
        <v>1</v>
      </c>
      <c r="S646" s="76">
        <f t="shared" si="43"/>
        <v>0.2039151712887439</v>
      </c>
    </row>
    <row r="647" spans="1:19" x14ac:dyDescent="0.2">
      <c r="A647" s="23" t="s">
        <v>71</v>
      </c>
      <c r="B647" s="36" t="str">
        <f>VLOOKUP(A647,Participanti!A:B,2,0)</f>
        <v>M</v>
      </c>
      <c r="C647" s="24">
        <v>14</v>
      </c>
      <c r="D647" s="24"/>
      <c r="E647" s="25"/>
      <c r="F647" s="26" t="e">
        <f t="shared" si="44"/>
        <v>#DIV/0!</v>
      </c>
      <c r="G647" s="18">
        <f>IF(B647="F",VLOOKUP(D647,Barem!$B$2:$C$11,2,1),VLOOKUP(D647,Barem!$B$12:$C$21,2,1))</f>
        <v>0</v>
      </c>
      <c r="H647" s="18">
        <f>IF(G647=0,0,IF(B647="F",VLOOKUP(F647,Barem!$G$2:$H$11,2,1),VLOOKUP(F647,Barem!$G$12:$H$21,2,1)))</f>
        <v>0</v>
      </c>
      <c r="I647" s="24"/>
      <c r="J647" s="19">
        <f>VLOOKUP($C647, Barem!$L:$N,3,0)</f>
        <v>0.2</v>
      </c>
      <c r="K647" s="19">
        <f>VLOOKUP($C647, Barem!$L:$O,4,0)</f>
        <v>0.5</v>
      </c>
      <c r="L647" s="19">
        <f>VLOOKUP($C647, Barem!$L:$P,5,0)</f>
        <v>0.3</v>
      </c>
      <c r="M647" s="49"/>
      <c r="N647" s="83">
        <f>IF(D647&gt;21,VLOOKUP(D647,Barem!$R$1:$S$48,2,1),0)</f>
        <v>0</v>
      </c>
      <c r="O647" s="46">
        <f t="shared" si="45"/>
        <v>0</v>
      </c>
      <c r="P647" s="52"/>
      <c r="Q647" s="18">
        <f t="shared" si="46"/>
        <v>1</v>
      </c>
      <c r="S647" s="76" t="e">
        <f t="shared" si="43"/>
        <v>#DIV/0!</v>
      </c>
    </row>
    <row r="648" spans="1:19" x14ac:dyDescent="0.2">
      <c r="A648" s="23" t="s">
        <v>58</v>
      </c>
      <c r="B648" s="36" t="str">
        <f>VLOOKUP(A648,Participanti!A:B,2,0)</f>
        <v>M</v>
      </c>
      <c r="C648" s="24">
        <v>14</v>
      </c>
      <c r="D648" s="24">
        <v>15.03</v>
      </c>
      <c r="E648" s="25">
        <v>5.2696759259259263E-2</v>
      </c>
      <c r="F648" s="26">
        <f t="shared" si="44"/>
        <v>3.5061050738030117E-3</v>
      </c>
      <c r="G648" s="18">
        <f>IF(B648="F",VLOOKUP(D648,Barem!$B$2:$C$11,2,1),VLOOKUP(D648,Barem!$B$12:$C$21,2,1))</f>
        <v>3.5</v>
      </c>
      <c r="H648" s="18">
        <f>IF(G648=0,0,IF(B648="F",VLOOKUP(F648,Barem!$G$2:$H$11,2,1),VLOOKUP(F648,Barem!$G$12:$H$21,2,1)))</f>
        <v>2.5</v>
      </c>
      <c r="I648" s="24">
        <v>1</v>
      </c>
      <c r="J648" s="19">
        <f>VLOOKUP($C648, Barem!$L:$N,3,0)</f>
        <v>0.2</v>
      </c>
      <c r="K648" s="19">
        <f>VLOOKUP($C648, Barem!$L:$O,4,0)</f>
        <v>0.5</v>
      </c>
      <c r="L648" s="19">
        <f>VLOOKUP($C648, Barem!$L:$P,5,0)</f>
        <v>0.3</v>
      </c>
      <c r="M648" s="49"/>
      <c r="N648" s="83">
        <f>IF(D648&gt;21,VLOOKUP(D648,Barem!$R$1:$S$48,2,1),0)</f>
        <v>0</v>
      </c>
      <c r="O648" s="46">
        <f t="shared" si="45"/>
        <v>2.25</v>
      </c>
      <c r="P648" s="52">
        <v>43688</v>
      </c>
      <c r="Q648" s="18">
        <f t="shared" si="46"/>
        <v>1</v>
      </c>
      <c r="S648" s="76">
        <f t="shared" si="43"/>
        <v>0.14970059880239522</v>
      </c>
    </row>
    <row r="649" spans="1:19" x14ac:dyDescent="0.2">
      <c r="A649" s="23" t="s">
        <v>72</v>
      </c>
      <c r="B649" s="36" t="str">
        <f>VLOOKUP(A649,Participanti!A:B,2,0)</f>
        <v>F</v>
      </c>
      <c r="C649" s="24">
        <v>14</v>
      </c>
      <c r="D649" s="24">
        <v>23.5</v>
      </c>
      <c r="E649" s="25">
        <v>0.13393518518518518</v>
      </c>
      <c r="F649" s="26">
        <f t="shared" si="44"/>
        <v>5.699369582348306E-3</v>
      </c>
      <c r="G649" s="18">
        <f>IF(B649="F",VLOOKUP(D649,Barem!$B$2:$C$11,2,1),VLOOKUP(D649,Barem!$B$12:$C$21,2,1))</f>
        <v>5</v>
      </c>
      <c r="H649" s="18">
        <f>IF(G649=0,0,IF(B649="F",VLOOKUP(F649,Barem!$G$2:$H$11,2,1),VLOOKUP(F649,Barem!$G$12:$H$21,2,1)))</f>
        <v>0</v>
      </c>
      <c r="I649" s="24">
        <v>4</v>
      </c>
      <c r="J649" s="19">
        <f>VLOOKUP($C649, Barem!$L:$N,3,0)</f>
        <v>0.2</v>
      </c>
      <c r="K649" s="19">
        <f>VLOOKUP($C649, Barem!$L:$O,4,0)</f>
        <v>0.5</v>
      </c>
      <c r="L649" s="19">
        <f>VLOOKUP($C649, Barem!$L:$P,5,0)</f>
        <v>0.3</v>
      </c>
      <c r="M649" s="49">
        <v>1</v>
      </c>
      <c r="N649" s="83">
        <f>IF(D649&gt;21,VLOOKUP(D649,Barem!$R$1:$S$48,2,1),0)</f>
        <v>0</v>
      </c>
      <c r="O649" s="46">
        <f t="shared" si="45"/>
        <v>3.2</v>
      </c>
      <c r="P649" s="52">
        <v>43687</v>
      </c>
      <c r="Q649" s="18">
        <f t="shared" si="46"/>
        <v>1</v>
      </c>
      <c r="S649" s="76">
        <f t="shared" si="43"/>
        <v>0.13617021276595745</v>
      </c>
    </row>
    <row r="650" spans="1:19" x14ac:dyDescent="0.2">
      <c r="A650" s="23" t="s">
        <v>73</v>
      </c>
      <c r="B650" s="36" t="str">
        <f>VLOOKUP(A650,Participanti!A:B,2,0)</f>
        <v>M</v>
      </c>
      <c r="C650" s="24">
        <v>14</v>
      </c>
      <c r="D650" s="24"/>
      <c r="E650" s="25"/>
      <c r="F650" s="26" t="e">
        <f t="shared" si="44"/>
        <v>#DIV/0!</v>
      </c>
      <c r="G650" s="18">
        <f>IF(B650="F",VLOOKUP(D650,Barem!$B$2:$C$11,2,1),VLOOKUP(D650,Barem!$B$12:$C$21,2,1))</f>
        <v>0</v>
      </c>
      <c r="H650" s="18">
        <f>IF(G650=0,0,IF(B650="F",VLOOKUP(F650,Barem!$G$2:$H$11,2,1),VLOOKUP(F650,Barem!$G$12:$H$21,2,1)))</f>
        <v>0</v>
      </c>
      <c r="I650" s="24"/>
      <c r="J650" s="19">
        <f>VLOOKUP($C650, Barem!$L:$N,3,0)</f>
        <v>0.2</v>
      </c>
      <c r="K650" s="19">
        <f>VLOOKUP($C650, Barem!$L:$O,4,0)</f>
        <v>0.5</v>
      </c>
      <c r="L650" s="19">
        <f>VLOOKUP($C650, Barem!$L:$P,5,0)</f>
        <v>0.3</v>
      </c>
      <c r="M650" s="49"/>
      <c r="N650" s="83">
        <f>IF(D650&gt;21,VLOOKUP(D650,Barem!$R$1:$S$48,2,1),0)</f>
        <v>0</v>
      </c>
      <c r="O650" s="46">
        <f t="shared" si="45"/>
        <v>0</v>
      </c>
      <c r="P650" s="52"/>
      <c r="Q650" s="18">
        <f t="shared" si="46"/>
        <v>1</v>
      </c>
      <c r="S650" s="76" t="e">
        <f t="shared" si="43"/>
        <v>#DIV/0!</v>
      </c>
    </row>
    <row r="651" spans="1:19" x14ac:dyDescent="0.2">
      <c r="A651" s="23" t="s">
        <v>74</v>
      </c>
      <c r="B651" s="36" t="str">
        <f>VLOOKUP(A651,Participanti!A:B,2,0)</f>
        <v>M</v>
      </c>
      <c r="C651" s="24">
        <v>14</v>
      </c>
      <c r="D651" s="24"/>
      <c r="E651" s="25"/>
      <c r="F651" s="26" t="e">
        <f t="shared" si="44"/>
        <v>#DIV/0!</v>
      </c>
      <c r="G651" s="18">
        <f>IF(B651="F",VLOOKUP(D651,Barem!$B$2:$C$11,2,1),VLOOKUP(D651,Barem!$B$12:$C$21,2,1))</f>
        <v>0</v>
      </c>
      <c r="H651" s="18">
        <f>IF(G651=0,0,IF(B651="F",VLOOKUP(F651,Barem!$G$2:$H$11,2,1),VLOOKUP(F651,Barem!$G$12:$H$21,2,1)))</f>
        <v>0</v>
      </c>
      <c r="I651" s="24"/>
      <c r="J651" s="19">
        <f>VLOOKUP($C651, Barem!$L:$N,3,0)</f>
        <v>0.2</v>
      </c>
      <c r="K651" s="19">
        <f>VLOOKUP($C651, Barem!$L:$O,4,0)</f>
        <v>0.5</v>
      </c>
      <c r="L651" s="19">
        <f>VLOOKUP($C651, Barem!$L:$P,5,0)</f>
        <v>0.3</v>
      </c>
      <c r="M651" s="49"/>
      <c r="N651" s="83">
        <f>IF(D651&gt;21,VLOOKUP(D651,Barem!$R$1:$S$48,2,1),0)</f>
        <v>0</v>
      </c>
      <c r="O651" s="46">
        <f t="shared" si="45"/>
        <v>0</v>
      </c>
      <c r="P651" s="52"/>
      <c r="Q651" s="18">
        <f t="shared" si="46"/>
        <v>1</v>
      </c>
      <c r="S651" s="76" t="e">
        <f t="shared" si="43"/>
        <v>#DIV/0!</v>
      </c>
    </row>
    <row r="652" spans="1:19" x14ac:dyDescent="0.2">
      <c r="A652" s="23" t="s">
        <v>75</v>
      </c>
      <c r="B652" s="36" t="str">
        <f>VLOOKUP(A652,Participanti!A:B,2,0)</f>
        <v>M</v>
      </c>
      <c r="C652" s="24">
        <v>14</v>
      </c>
      <c r="D652" s="24">
        <v>14.49</v>
      </c>
      <c r="E652" s="25">
        <v>5.4502314814814816E-2</v>
      </c>
      <c r="F652" s="26">
        <f t="shared" si="44"/>
        <v>3.7613743833550596E-3</v>
      </c>
      <c r="G652" s="18">
        <f>IF(B652="F",VLOOKUP(D652,Barem!$B$2:$C$11,2,1),VLOOKUP(D652,Barem!$B$12:$C$21,2,1))</f>
        <v>3</v>
      </c>
      <c r="H652" s="18">
        <f>IF(G652=0,0,IF(B652="F",VLOOKUP(F652,Barem!$G$2:$H$11,2,1),VLOOKUP(F652,Barem!$G$12:$H$21,2,1)))</f>
        <v>2</v>
      </c>
      <c r="I652" s="24">
        <v>2.5</v>
      </c>
      <c r="J652" s="19">
        <f>VLOOKUP($C652, Barem!$L:$N,3,0)</f>
        <v>0.2</v>
      </c>
      <c r="K652" s="19">
        <f>VLOOKUP($C652, Barem!$L:$O,4,0)</f>
        <v>0.5</v>
      </c>
      <c r="L652" s="19">
        <f>VLOOKUP($C652, Barem!$L:$P,5,0)</f>
        <v>0.3</v>
      </c>
      <c r="M652" s="49"/>
      <c r="N652" s="83">
        <f>IF(D652&gt;21,VLOOKUP(D652,Barem!$R$1:$S$48,2,1),0)</f>
        <v>0</v>
      </c>
      <c r="O652" s="46">
        <f t="shared" si="45"/>
        <v>2.35</v>
      </c>
      <c r="P652" s="52">
        <v>43688</v>
      </c>
      <c r="Q652" s="18">
        <f t="shared" si="46"/>
        <v>1</v>
      </c>
      <c r="S652" s="76">
        <f t="shared" si="43"/>
        <v>0.16218081435472739</v>
      </c>
    </row>
    <row r="653" spans="1:19" x14ac:dyDescent="0.2">
      <c r="A653" s="23" t="s">
        <v>77</v>
      </c>
      <c r="B653" s="36" t="str">
        <f>VLOOKUP(A653,Participanti!A:B,2,0)</f>
        <v>M</v>
      </c>
      <c r="C653" s="24">
        <v>14</v>
      </c>
      <c r="D653" s="24">
        <v>5.57</v>
      </c>
      <c r="E653" s="25">
        <v>1.8541666666666668E-2</v>
      </c>
      <c r="F653" s="26">
        <f t="shared" si="44"/>
        <v>3.3288450029922202E-3</v>
      </c>
      <c r="G653" s="18">
        <f>IF(B653="F",VLOOKUP(D653,Barem!$B$2:$C$11,2,1),VLOOKUP(D653,Barem!$B$12:$C$21,2,1))</f>
        <v>1.5</v>
      </c>
      <c r="H653" s="18">
        <f>IF(G653=0,0,IF(B653="F",VLOOKUP(F653,Barem!$G$2:$H$11,2,1),VLOOKUP(F653,Barem!$G$12:$H$21,2,1)))</f>
        <v>3</v>
      </c>
      <c r="I653" s="24">
        <v>3.5</v>
      </c>
      <c r="J653" s="19">
        <f>VLOOKUP($C653, Barem!$L:$N,3,0)</f>
        <v>0.2</v>
      </c>
      <c r="K653" s="19">
        <f>VLOOKUP($C653, Barem!$L:$O,4,0)</f>
        <v>0.5</v>
      </c>
      <c r="L653" s="19">
        <f>VLOOKUP($C653, Barem!$L:$P,5,0)</f>
        <v>0.3</v>
      </c>
      <c r="M653" s="49"/>
      <c r="N653" s="83">
        <f>IF(D653&gt;21,VLOOKUP(D653,Barem!$R$1:$S$48,2,1),0)</f>
        <v>0</v>
      </c>
      <c r="O653" s="46">
        <f t="shared" si="45"/>
        <v>2.85</v>
      </c>
      <c r="P653" s="52">
        <v>43685</v>
      </c>
      <c r="Q653" s="18">
        <f t="shared" si="46"/>
        <v>1</v>
      </c>
      <c r="S653" s="76">
        <f t="shared" si="43"/>
        <v>0.51166965888689409</v>
      </c>
    </row>
    <row r="654" spans="1:19" x14ac:dyDescent="0.2">
      <c r="A654" s="23" t="s">
        <v>91</v>
      </c>
      <c r="B654" s="36" t="str">
        <f>VLOOKUP(A654,Participanti!A:B,2,0)</f>
        <v>M</v>
      </c>
      <c r="C654" s="24">
        <v>14</v>
      </c>
      <c r="D654" s="24">
        <v>10.4</v>
      </c>
      <c r="E654" s="25">
        <v>4.1967592592592591E-2</v>
      </c>
      <c r="F654" s="26">
        <f t="shared" si="44"/>
        <v>4.0353454415954417E-3</v>
      </c>
      <c r="G654" s="18">
        <f>IF(B654="F",VLOOKUP(D654,Barem!$B$2:$C$11,2,1),VLOOKUP(D654,Barem!$B$12:$C$21,2,1))</f>
        <v>2.5</v>
      </c>
      <c r="H654" s="18">
        <f>IF(G654=0,0,IF(B654="F",VLOOKUP(F654,Barem!$G$2:$H$11,2,1),VLOOKUP(F654,Barem!$G$12:$H$21,2,1)))</f>
        <v>1.5</v>
      </c>
      <c r="I654" s="24">
        <v>2</v>
      </c>
      <c r="J654" s="19">
        <f>VLOOKUP($C654, Barem!$L:$N,3,0)</f>
        <v>0.2</v>
      </c>
      <c r="K654" s="19">
        <f>VLOOKUP($C654, Barem!$L:$O,4,0)</f>
        <v>0.5</v>
      </c>
      <c r="L654" s="19">
        <f>VLOOKUP($C654, Barem!$L:$P,5,0)</f>
        <v>0.3</v>
      </c>
      <c r="M654" s="49"/>
      <c r="N654" s="83">
        <f>IF(D654&gt;21,VLOOKUP(D654,Barem!$R$1:$S$48,2,1),0)</f>
        <v>0</v>
      </c>
      <c r="O654" s="46">
        <f t="shared" si="45"/>
        <v>1.85</v>
      </c>
      <c r="P654" s="52">
        <v>43682</v>
      </c>
      <c r="Q654" s="18">
        <f t="shared" si="46"/>
        <v>1</v>
      </c>
      <c r="S654" s="76">
        <f t="shared" si="43"/>
        <v>0.17788461538461539</v>
      </c>
    </row>
    <row r="655" spans="1:19" x14ac:dyDescent="0.2">
      <c r="A655" s="23" t="s">
        <v>92</v>
      </c>
      <c r="B655" s="36" t="str">
        <f>VLOOKUP(A655,Participanti!A:B,2,0)</f>
        <v>M</v>
      </c>
      <c r="C655" s="24">
        <v>14</v>
      </c>
      <c r="D655" s="24">
        <v>5.01</v>
      </c>
      <c r="E655" s="25">
        <v>1.6828703703703703E-2</v>
      </c>
      <c r="F655" s="26">
        <f t="shared" si="44"/>
        <v>3.3590226953500407E-3</v>
      </c>
      <c r="G655" s="18">
        <f>IF(B655="F",VLOOKUP(D655,Barem!$B$2:$C$11,2,1),VLOOKUP(D655,Barem!$B$12:$C$21,2,1))</f>
        <v>1.5</v>
      </c>
      <c r="H655" s="18">
        <f>IF(G655=0,0,IF(B655="F",VLOOKUP(F655,Barem!$G$2:$H$11,2,1),VLOOKUP(F655,Barem!$G$12:$H$21,2,1)))</f>
        <v>3</v>
      </c>
      <c r="I655" s="24">
        <v>2.5</v>
      </c>
      <c r="J655" s="19">
        <f>VLOOKUP($C655, Barem!$L:$N,3,0)</f>
        <v>0.2</v>
      </c>
      <c r="K655" s="19">
        <f>VLOOKUP($C655, Barem!$L:$O,4,0)</f>
        <v>0.5</v>
      </c>
      <c r="L655" s="19">
        <f>VLOOKUP($C655, Barem!$L:$P,5,0)</f>
        <v>0.3</v>
      </c>
      <c r="M655" s="49"/>
      <c r="N655" s="83">
        <f>IF(D655&gt;21,VLOOKUP(D655,Barem!$R$1:$S$48,2,1),0)</f>
        <v>0</v>
      </c>
      <c r="O655" s="46">
        <f t="shared" si="45"/>
        <v>2.5499999999999998</v>
      </c>
      <c r="P655" s="52">
        <v>43682</v>
      </c>
      <c r="Q655" s="18">
        <f t="shared" si="46"/>
        <v>1</v>
      </c>
      <c r="S655" s="76">
        <f t="shared" si="43"/>
        <v>0.50898203592814373</v>
      </c>
    </row>
    <row r="656" spans="1:19" x14ac:dyDescent="0.2">
      <c r="A656" s="23" t="s">
        <v>231</v>
      </c>
      <c r="B656" s="36" t="str">
        <f>VLOOKUP(A656,Participanti!A:B,2,0)</f>
        <v>M</v>
      </c>
      <c r="C656" s="24">
        <v>14</v>
      </c>
      <c r="D656" s="24">
        <v>40.58</v>
      </c>
      <c r="E656" s="25">
        <v>0.2699537037037037</v>
      </c>
      <c r="F656" s="26">
        <f t="shared" si="44"/>
        <v>6.6523830385338519E-3</v>
      </c>
      <c r="G656" s="18">
        <f>IF(B656="F",VLOOKUP(D656,Barem!$B$2:$C$11,2,1),VLOOKUP(D656,Barem!$B$12:$C$21,2,1))</f>
        <v>5</v>
      </c>
      <c r="H656" s="18">
        <f>IF(G656=0,0,IF(B656="F",VLOOKUP(F656,Barem!$G$2:$H$11,2,1),VLOOKUP(F656,Barem!$G$12:$H$21,2,1)))</f>
        <v>0</v>
      </c>
      <c r="I656" s="24">
        <v>4.5</v>
      </c>
      <c r="J656" s="19">
        <f>VLOOKUP($C656, Barem!$L:$N,3,0)</f>
        <v>0.2</v>
      </c>
      <c r="K656" s="19">
        <f>VLOOKUP($C656, Barem!$L:$O,4,0)</f>
        <v>0.5</v>
      </c>
      <c r="L656" s="19">
        <f>VLOOKUP($C656, Barem!$L:$P,5,0)</f>
        <v>0.3</v>
      </c>
      <c r="M656" s="49">
        <v>1.5</v>
      </c>
      <c r="N656" s="83">
        <f>IF(D656&gt;21,VLOOKUP(D656,Barem!$R$1:$S$48,2,1),0)</f>
        <v>0.3</v>
      </c>
      <c r="O656" s="46">
        <f t="shared" si="45"/>
        <v>4.1499999999999995</v>
      </c>
      <c r="P656" s="52">
        <v>43686</v>
      </c>
      <c r="Q656" s="18">
        <f t="shared" si="46"/>
        <v>1</v>
      </c>
      <c r="S656" s="76">
        <f t="shared" si="43"/>
        <v>0.10226712666338096</v>
      </c>
    </row>
    <row r="657" spans="1:19" x14ac:dyDescent="0.2">
      <c r="A657" s="23" t="s">
        <v>93</v>
      </c>
      <c r="B657" s="36" t="str">
        <f>VLOOKUP(A657,Participanti!A:B,2,0)</f>
        <v>F</v>
      </c>
      <c r="C657" s="24">
        <v>14</v>
      </c>
      <c r="D657" s="24">
        <v>10</v>
      </c>
      <c r="E657" s="25">
        <v>4.7303240740740743E-2</v>
      </c>
      <c r="F657" s="26">
        <f t="shared" si="44"/>
        <v>4.7303240740740743E-3</v>
      </c>
      <c r="G657" s="18">
        <f>IF(B657="F",VLOOKUP(D657,Barem!$B$2:$C$11,2,1),VLOOKUP(D657,Barem!$B$12:$C$21,2,1))</f>
        <v>2.5</v>
      </c>
      <c r="H657" s="18">
        <f>IF(G657=0,0,IF(B657="F",VLOOKUP(F657,Barem!$G$2:$H$11,2,1),VLOOKUP(F657,Barem!$G$12:$H$21,2,1)))</f>
        <v>1</v>
      </c>
      <c r="I657" s="24">
        <v>3</v>
      </c>
      <c r="J657" s="19">
        <f>VLOOKUP($C657, Barem!$L:$N,3,0)</f>
        <v>0.2</v>
      </c>
      <c r="K657" s="19">
        <f>VLOOKUP($C657, Barem!$L:$O,4,0)</f>
        <v>0.5</v>
      </c>
      <c r="L657" s="19">
        <f>VLOOKUP($C657, Barem!$L:$P,5,0)</f>
        <v>0.3</v>
      </c>
      <c r="M657" s="49"/>
      <c r="N657" s="83">
        <f>IF(D657&gt;21,VLOOKUP(D657,Barem!$R$1:$S$48,2,1),0)</f>
        <v>0</v>
      </c>
      <c r="O657" s="46">
        <f t="shared" si="45"/>
        <v>1.9</v>
      </c>
      <c r="P657" s="52">
        <v>43686</v>
      </c>
      <c r="Q657" s="18">
        <f t="shared" si="46"/>
        <v>1</v>
      </c>
      <c r="S657" s="76">
        <f t="shared" si="43"/>
        <v>0.19</v>
      </c>
    </row>
    <row r="658" spans="1:19" x14ac:dyDescent="0.2">
      <c r="A658" s="23" t="s">
        <v>97</v>
      </c>
      <c r="B658" s="36" t="str">
        <f>VLOOKUP(A658,Participanti!A:B,2,0)</f>
        <v>M</v>
      </c>
      <c r="C658" s="24">
        <v>14</v>
      </c>
      <c r="D658" s="24">
        <v>10.01</v>
      </c>
      <c r="E658" s="25">
        <v>3.155092592592592E-2</v>
      </c>
      <c r="F658" s="26">
        <f t="shared" si="44"/>
        <v>3.1519406519406514E-3</v>
      </c>
      <c r="G658" s="18">
        <f>IF(B658="F",VLOOKUP(D658,Barem!$B$2:$C$11,2,1),VLOOKUP(D658,Barem!$B$12:$C$21,2,1))</f>
        <v>2.5</v>
      </c>
      <c r="H658" s="18">
        <f>IF(G658=0,0,IF(B658="F",VLOOKUP(F658,Barem!$G$2:$H$11,2,1),VLOOKUP(F658,Barem!$G$12:$H$21,2,1)))</f>
        <v>3.5</v>
      </c>
      <c r="I658" s="24">
        <v>4.5</v>
      </c>
      <c r="J658" s="19">
        <f>VLOOKUP($C658, Barem!$L:$N,3,0)</f>
        <v>0.2</v>
      </c>
      <c r="K658" s="19">
        <f>VLOOKUP($C658, Barem!$L:$O,4,0)</f>
        <v>0.5</v>
      </c>
      <c r="L658" s="19">
        <f>VLOOKUP($C658, Barem!$L:$P,5,0)</f>
        <v>0.3</v>
      </c>
      <c r="M658" s="49"/>
      <c r="N658" s="83">
        <f>IF(D658&gt;21,VLOOKUP(D658,Barem!$R$1:$S$48,2,1),0)</f>
        <v>0</v>
      </c>
      <c r="O658" s="46">
        <f t="shared" si="45"/>
        <v>3.5999999999999996</v>
      </c>
      <c r="P658" s="52">
        <v>43687</v>
      </c>
      <c r="Q658" s="18">
        <f t="shared" si="46"/>
        <v>1</v>
      </c>
      <c r="S658" s="76">
        <f t="shared" si="43"/>
        <v>0.35964035964035962</v>
      </c>
    </row>
    <row r="659" spans="1:19" x14ac:dyDescent="0.2">
      <c r="A659" s="23" t="s">
        <v>53</v>
      </c>
      <c r="B659" s="36" t="str">
        <f>VLOOKUP(A659,Participanti!A:B,2,0)</f>
        <v>F</v>
      </c>
      <c r="C659" s="24">
        <v>14</v>
      </c>
      <c r="D659" s="24">
        <v>8.01</v>
      </c>
      <c r="E659" s="25">
        <v>3.172453703703703E-2</v>
      </c>
      <c r="F659" s="26">
        <f t="shared" si="44"/>
        <v>3.9606163591806532E-3</v>
      </c>
      <c r="G659" s="18">
        <f>IF(B659="F",VLOOKUP(D659,Barem!$B$2:$C$11,2,1),VLOOKUP(D659,Barem!$B$12:$C$21,2,1))</f>
        <v>2</v>
      </c>
      <c r="H659" s="18">
        <f>IF(G659=0,0,IF(B659="F",VLOOKUP(F659,Barem!$G$2:$H$11,2,1),VLOOKUP(F659,Barem!$G$12:$H$21,2,1)))</f>
        <v>2.5</v>
      </c>
      <c r="I659" s="24">
        <v>4</v>
      </c>
      <c r="J659" s="19">
        <f>VLOOKUP($C659, Barem!$L:$N,3,0)</f>
        <v>0.2</v>
      </c>
      <c r="K659" s="19">
        <f>VLOOKUP($C659, Barem!$L:$O,4,0)</f>
        <v>0.5</v>
      </c>
      <c r="L659" s="19">
        <f>VLOOKUP($C659, Barem!$L:$P,5,0)</f>
        <v>0.3</v>
      </c>
      <c r="M659" s="49"/>
      <c r="N659" s="83">
        <f>IF(D659&gt;21,VLOOKUP(D659,Barem!$R$1:$S$48,2,1),0)</f>
        <v>0</v>
      </c>
      <c r="O659" s="46">
        <f t="shared" si="45"/>
        <v>2.8499999999999996</v>
      </c>
      <c r="P659" s="52">
        <v>43685</v>
      </c>
      <c r="Q659" s="18">
        <f t="shared" si="46"/>
        <v>1</v>
      </c>
      <c r="S659" s="76">
        <f t="shared" si="43"/>
        <v>0.35580524344569286</v>
      </c>
    </row>
    <row r="660" spans="1:19" x14ac:dyDescent="0.2">
      <c r="A660" s="23" t="s">
        <v>76</v>
      </c>
      <c r="B660" s="36" t="str">
        <f>VLOOKUP(A660,Participanti!A:B,2,0)</f>
        <v>F</v>
      </c>
      <c r="C660" s="24">
        <v>14</v>
      </c>
      <c r="D660" s="24"/>
      <c r="E660" s="25"/>
      <c r="F660" s="26" t="e">
        <f t="shared" si="44"/>
        <v>#DIV/0!</v>
      </c>
      <c r="G660" s="18">
        <f>IF(B660="F",VLOOKUP(D660,Barem!$B$2:$C$11,2,1),VLOOKUP(D660,Barem!$B$12:$C$21,2,1))</f>
        <v>0</v>
      </c>
      <c r="H660" s="18">
        <f>IF(G660=0,0,IF(B660="F",VLOOKUP(F660,Barem!$G$2:$H$11,2,1),VLOOKUP(F660,Barem!$G$12:$H$21,2,1)))</f>
        <v>0</v>
      </c>
      <c r="I660" s="24"/>
      <c r="J660" s="19">
        <f>VLOOKUP($C660, Barem!$L:$N,3,0)</f>
        <v>0.2</v>
      </c>
      <c r="K660" s="19">
        <f>VLOOKUP($C660, Barem!$L:$O,4,0)</f>
        <v>0.5</v>
      </c>
      <c r="L660" s="19">
        <f>VLOOKUP($C660, Barem!$L:$P,5,0)</f>
        <v>0.3</v>
      </c>
      <c r="M660" s="49"/>
      <c r="N660" s="83">
        <f>IF(D660&gt;21,VLOOKUP(D660,Barem!$R$1:$S$48,2,1),0)</f>
        <v>0</v>
      </c>
      <c r="O660" s="46">
        <f t="shared" si="45"/>
        <v>0</v>
      </c>
      <c r="P660" s="52"/>
      <c r="Q660" s="18">
        <f t="shared" si="46"/>
        <v>1</v>
      </c>
      <c r="S660" s="76" t="e">
        <f t="shared" si="43"/>
        <v>#DIV/0!</v>
      </c>
    </row>
    <row r="661" spans="1:19" x14ac:dyDescent="0.2">
      <c r="A661" s="23" t="s">
        <v>138</v>
      </c>
      <c r="B661" s="36" t="str">
        <f>VLOOKUP(A661,Participanti!A:B,2,0)</f>
        <v>M</v>
      </c>
      <c r="C661" s="24">
        <v>14</v>
      </c>
      <c r="D661" s="24">
        <v>5.0199999999999996</v>
      </c>
      <c r="E661" s="25">
        <v>1.6354166666666666E-2</v>
      </c>
      <c r="F661" s="26">
        <f t="shared" si="44"/>
        <v>3.2578021248339975E-3</v>
      </c>
      <c r="G661" s="18">
        <f>IF(B661="F",VLOOKUP(D661,Barem!$B$2:$C$11,2,1),VLOOKUP(D661,Barem!$B$12:$C$21,2,1))</f>
        <v>1.5</v>
      </c>
      <c r="H661" s="18">
        <f>IF(G661=0,0,IF(B661="F",VLOOKUP(F661,Barem!$G$2:$H$11,2,1),VLOOKUP(F661,Barem!$G$12:$H$21,2,1)))</f>
        <v>3.5</v>
      </c>
      <c r="I661" s="24">
        <v>2</v>
      </c>
      <c r="J661" s="19">
        <f>VLOOKUP($C661, Barem!$L:$N,3,0)</f>
        <v>0.2</v>
      </c>
      <c r="K661" s="19">
        <f>VLOOKUP($C661, Barem!$L:$O,4,0)</f>
        <v>0.5</v>
      </c>
      <c r="L661" s="19">
        <f>VLOOKUP($C661, Barem!$L:$P,5,0)</f>
        <v>0.3</v>
      </c>
      <c r="M661" s="49"/>
      <c r="N661" s="83">
        <f>IF(D661&gt;21,VLOOKUP(D661,Barem!$R$1:$S$48,2,1),0)</f>
        <v>0</v>
      </c>
      <c r="O661" s="46">
        <f t="shared" si="45"/>
        <v>2.65</v>
      </c>
      <c r="P661" s="52">
        <v>43682</v>
      </c>
      <c r="Q661" s="18">
        <f t="shared" si="46"/>
        <v>1</v>
      </c>
      <c r="S661" s="76">
        <f t="shared" si="43"/>
        <v>0.52788844621513942</v>
      </c>
    </row>
    <row r="662" spans="1:19" x14ac:dyDescent="0.2">
      <c r="A662" s="23" t="s">
        <v>189</v>
      </c>
      <c r="B662" s="36" t="str">
        <f>VLOOKUP(A662,Participanti!A:B,2,0)</f>
        <v>M</v>
      </c>
      <c r="C662" s="24">
        <v>14</v>
      </c>
      <c r="D662" s="24"/>
      <c r="E662" s="25"/>
      <c r="F662" s="26"/>
      <c r="G662" s="18">
        <f>IF(B662="F",VLOOKUP(D662,Barem!$B$2:$C$11,2,1),VLOOKUP(D662,Barem!$B$12:$C$21,2,1))</f>
        <v>0</v>
      </c>
      <c r="H662" s="18">
        <f>IF(G662=0,0,IF(B662="F",VLOOKUP(F662,Barem!$G$2:$H$11,2,1),VLOOKUP(F662,Barem!$G$12:$H$21,2,1)))</f>
        <v>0</v>
      </c>
      <c r="I662" s="24"/>
      <c r="J662" s="19">
        <f>VLOOKUP($C662, Barem!$L:$N,3,0)</f>
        <v>0.2</v>
      </c>
      <c r="K662" s="19">
        <f>VLOOKUP($C662, Barem!$L:$O,4,0)</f>
        <v>0.5</v>
      </c>
      <c r="L662" s="19">
        <f>VLOOKUP($C662, Barem!$L:$P,5,0)</f>
        <v>0.3</v>
      </c>
      <c r="M662" s="49"/>
      <c r="N662" s="83">
        <f>IF(D662&gt;21,VLOOKUP(D662,Barem!$R$1:$S$48,2,1),0)</f>
        <v>0</v>
      </c>
      <c r="O662" s="46">
        <f t="shared" si="45"/>
        <v>0</v>
      </c>
      <c r="P662" s="52"/>
      <c r="Q662" s="18">
        <f t="shared" si="46"/>
        <v>1</v>
      </c>
      <c r="S662" s="76" t="e">
        <f t="shared" ref="S662:S710" si="47">O662/D662</f>
        <v>#DIV/0!</v>
      </c>
    </row>
    <row r="663" spans="1:19" x14ac:dyDescent="0.2">
      <c r="A663" s="23" t="s">
        <v>191</v>
      </c>
      <c r="B663" s="36" t="str">
        <f>VLOOKUP(A663,Participanti!A:B,2,0)</f>
        <v>M</v>
      </c>
      <c r="C663" s="24">
        <v>14</v>
      </c>
      <c r="D663" s="24"/>
      <c r="E663" s="25"/>
      <c r="F663" s="26" t="e">
        <f t="shared" si="44"/>
        <v>#DIV/0!</v>
      </c>
      <c r="G663" s="18">
        <f>IF(B663="F",VLOOKUP(D663,Barem!$B$2:$C$11,2,1),VLOOKUP(D663,Barem!$B$12:$C$21,2,1))</f>
        <v>0</v>
      </c>
      <c r="H663" s="18">
        <f>IF(G663=0,0,IF(B663="F",VLOOKUP(F663,Barem!$G$2:$H$11,2,1),VLOOKUP(F663,Barem!$G$12:$H$21,2,1)))</f>
        <v>0</v>
      </c>
      <c r="I663" s="24"/>
      <c r="J663" s="19">
        <f>VLOOKUP($C663, Barem!$L:$N,3,0)</f>
        <v>0.2</v>
      </c>
      <c r="K663" s="19">
        <f>VLOOKUP($C663, Barem!$L:$O,4,0)</f>
        <v>0.5</v>
      </c>
      <c r="L663" s="19">
        <f>VLOOKUP($C663, Barem!$L:$P,5,0)</f>
        <v>0.3</v>
      </c>
      <c r="M663" s="49"/>
      <c r="N663" s="83">
        <f>IF(D663&gt;21,VLOOKUP(D663,Barem!$R$1:$S$48,2,1),0)</f>
        <v>0</v>
      </c>
      <c r="O663" s="46">
        <f t="shared" si="45"/>
        <v>0</v>
      </c>
      <c r="P663" s="52"/>
      <c r="Q663" s="18">
        <f t="shared" si="46"/>
        <v>1</v>
      </c>
      <c r="S663" s="76" t="e">
        <f t="shared" si="47"/>
        <v>#DIV/0!</v>
      </c>
    </row>
    <row r="664" spans="1:19" x14ac:dyDescent="0.2">
      <c r="A664" s="23" t="s">
        <v>193</v>
      </c>
      <c r="B664" s="36" t="str">
        <f>VLOOKUP(A664,Participanti!A:B,2,0)</f>
        <v>M</v>
      </c>
      <c r="C664" s="24">
        <v>14</v>
      </c>
      <c r="D664" s="24"/>
      <c r="E664" s="25"/>
      <c r="F664" s="26" t="e">
        <f t="shared" si="44"/>
        <v>#DIV/0!</v>
      </c>
      <c r="G664" s="18">
        <f>IF(B664="F",VLOOKUP(D664,Barem!$B$2:$C$11,2,1),VLOOKUP(D664,Barem!$B$12:$C$21,2,1))</f>
        <v>0</v>
      </c>
      <c r="H664" s="18">
        <f>IF(G664=0,0,IF(B664="F",VLOOKUP(F664,Barem!$G$2:$H$11,2,1),VLOOKUP(F664,Barem!$G$12:$H$21,2,1)))</f>
        <v>0</v>
      </c>
      <c r="I664" s="24"/>
      <c r="J664" s="19">
        <f>VLOOKUP($C664, Barem!$L:$N,3,0)</f>
        <v>0.2</v>
      </c>
      <c r="K664" s="19">
        <f>VLOOKUP($C664, Barem!$L:$O,4,0)</f>
        <v>0.5</v>
      </c>
      <c r="L664" s="19">
        <f>VLOOKUP($C664, Barem!$L:$P,5,0)</f>
        <v>0.3</v>
      </c>
      <c r="M664" s="49"/>
      <c r="N664" s="83">
        <f>IF(D664&gt;21,VLOOKUP(D664,Barem!$R$1:$S$48,2,1),0)</f>
        <v>0</v>
      </c>
      <c r="O664" s="46">
        <f t="shared" si="45"/>
        <v>0</v>
      </c>
      <c r="P664" s="52"/>
      <c r="Q664" s="18">
        <f t="shared" si="46"/>
        <v>1</v>
      </c>
      <c r="S664" s="76" t="e">
        <f t="shared" si="47"/>
        <v>#DIV/0!</v>
      </c>
    </row>
    <row r="665" spans="1:19" x14ac:dyDescent="0.2">
      <c r="A665" s="23" t="s">
        <v>194</v>
      </c>
      <c r="B665" s="36" t="str">
        <f>VLOOKUP(A665,Participanti!A:B,2,0)</f>
        <v>F</v>
      </c>
      <c r="C665" s="24">
        <v>14</v>
      </c>
      <c r="D665" s="24">
        <v>31.25</v>
      </c>
      <c r="E665" s="25">
        <v>0.26876157407407408</v>
      </c>
      <c r="F665" s="26">
        <f t="shared" si="44"/>
        <v>8.6003703703703711E-3</v>
      </c>
      <c r="G665" s="18">
        <f>IF(B665="F",VLOOKUP(D665,Barem!$B$2:$C$11,2,1),VLOOKUP(D665,Barem!$B$12:$C$21,2,1))</f>
        <v>5</v>
      </c>
      <c r="H665" s="18">
        <f>IF(G665=0,0,IF(B665="F",VLOOKUP(F665,Barem!$G$2:$H$11,2,1),VLOOKUP(F665,Barem!$G$12:$H$21,2,1)))</f>
        <v>0</v>
      </c>
      <c r="I665" s="24">
        <v>4.5</v>
      </c>
      <c r="J665" s="19">
        <f>VLOOKUP($C665, Barem!$L:$N,3,0)</f>
        <v>0.2</v>
      </c>
      <c r="K665" s="19">
        <f>VLOOKUP($C665, Barem!$L:$O,4,0)</f>
        <v>0.5</v>
      </c>
      <c r="L665" s="19">
        <f>VLOOKUP($C665, Barem!$L:$P,5,0)</f>
        <v>0.3</v>
      </c>
      <c r="M665" s="49">
        <v>1</v>
      </c>
      <c r="N665" s="83">
        <f>IF(D665&gt;21,VLOOKUP(D665,Barem!$R$1:$S$48,2,1),0)</f>
        <v>0.2</v>
      </c>
      <c r="O665" s="46">
        <f t="shared" si="45"/>
        <v>3.55</v>
      </c>
      <c r="P665" s="52">
        <v>43687</v>
      </c>
      <c r="Q665" s="18">
        <f t="shared" si="46"/>
        <v>1</v>
      </c>
      <c r="S665" s="76">
        <f t="shared" si="47"/>
        <v>0.11359999999999999</v>
      </c>
    </row>
    <row r="666" spans="1:19" x14ac:dyDescent="0.2">
      <c r="A666" s="23" t="s">
        <v>195</v>
      </c>
      <c r="B666" s="36" t="str">
        <f>VLOOKUP(A666,Participanti!A:B,2,0)</f>
        <v>M</v>
      </c>
      <c r="C666" s="24">
        <v>14</v>
      </c>
      <c r="D666" s="24">
        <v>10.119999999999999</v>
      </c>
      <c r="E666" s="25">
        <v>2.6805555555555555E-2</v>
      </c>
      <c r="F666" s="26">
        <f t="shared" si="44"/>
        <v>2.64877031181379E-3</v>
      </c>
      <c r="G666" s="18">
        <f>IF(B666="F",VLOOKUP(D666,Barem!$B$2:$C$11,2,1),VLOOKUP(D666,Barem!$B$12:$C$21,2,1))</f>
        <v>2.5</v>
      </c>
      <c r="H666" s="18">
        <f>IF(G666=0,0,IF(B666="F",VLOOKUP(F666,Barem!$G$2:$H$11,2,1),VLOOKUP(F666,Barem!$G$12:$H$21,2,1)))</f>
        <v>5</v>
      </c>
      <c r="I666" s="24">
        <v>4.5</v>
      </c>
      <c r="J666" s="19">
        <f>VLOOKUP($C666, Barem!$L:$N,3,0)</f>
        <v>0.2</v>
      </c>
      <c r="K666" s="19">
        <f>VLOOKUP($C666, Barem!$L:$O,4,0)</f>
        <v>0.5</v>
      </c>
      <c r="L666" s="19">
        <f>VLOOKUP($C666, Barem!$L:$P,5,0)</f>
        <v>0.3</v>
      </c>
      <c r="M666" s="49"/>
      <c r="N666" s="83">
        <f>IF(D666&gt;21,VLOOKUP(D666,Barem!$R$1:$S$48,2,1),0)</f>
        <v>0</v>
      </c>
      <c r="O666" s="46">
        <f t="shared" si="45"/>
        <v>4.3499999999999996</v>
      </c>
      <c r="P666" s="52">
        <v>43686</v>
      </c>
      <c r="Q666" s="18">
        <f t="shared" si="46"/>
        <v>1</v>
      </c>
      <c r="S666" s="76">
        <f t="shared" si="47"/>
        <v>0.4298418972332016</v>
      </c>
    </row>
    <row r="667" spans="1:19" x14ac:dyDescent="0.2">
      <c r="A667" s="23" t="s">
        <v>196</v>
      </c>
      <c r="B667" s="36" t="str">
        <f>VLOOKUP(A667,Participanti!A:B,2,0)</f>
        <v>M</v>
      </c>
      <c r="C667" s="24">
        <v>14</v>
      </c>
      <c r="D667" s="24"/>
      <c r="E667" s="25"/>
      <c r="F667" s="26" t="e">
        <f t="shared" si="44"/>
        <v>#DIV/0!</v>
      </c>
      <c r="G667" s="18">
        <f>IF(B667="F",VLOOKUP(D667,Barem!$B$2:$C$11,2,1),VLOOKUP(D667,Barem!$B$12:$C$21,2,1))</f>
        <v>0</v>
      </c>
      <c r="H667" s="18">
        <f>IF(G667=0,0,IF(B667="F",VLOOKUP(F667,Barem!$G$2:$H$11,2,1),VLOOKUP(F667,Barem!$G$12:$H$21,2,1)))</f>
        <v>0</v>
      </c>
      <c r="I667" s="24"/>
      <c r="J667" s="19">
        <f>VLOOKUP($C667, Barem!$L:$N,3,0)</f>
        <v>0.2</v>
      </c>
      <c r="K667" s="19">
        <f>VLOOKUP($C667, Barem!$L:$O,4,0)</f>
        <v>0.5</v>
      </c>
      <c r="L667" s="19">
        <f>VLOOKUP($C667, Barem!$L:$P,5,0)</f>
        <v>0.3</v>
      </c>
      <c r="M667" s="49"/>
      <c r="N667" s="83">
        <f>IF(D667&gt;21,VLOOKUP(D667,Barem!$R$1:$S$48,2,1),0)</f>
        <v>0</v>
      </c>
      <c r="O667" s="46">
        <f t="shared" si="45"/>
        <v>0</v>
      </c>
      <c r="P667" s="52"/>
      <c r="Q667" s="18">
        <f t="shared" si="46"/>
        <v>1</v>
      </c>
      <c r="S667" s="76" t="e">
        <f t="shared" si="47"/>
        <v>#DIV/0!</v>
      </c>
    </row>
    <row r="668" spans="1:19" x14ac:dyDescent="0.2">
      <c r="A668" s="23" t="s">
        <v>198</v>
      </c>
      <c r="B668" s="36" t="str">
        <f>VLOOKUP(A668,Participanti!A:B,2,0)</f>
        <v>M</v>
      </c>
      <c r="C668" s="24">
        <v>14</v>
      </c>
      <c r="D668" s="24">
        <v>10.01</v>
      </c>
      <c r="E668" s="25">
        <v>3.1932870370370368E-2</v>
      </c>
      <c r="F668" s="26">
        <f t="shared" si="44"/>
        <v>3.1900969400969399E-3</v>
      </c>
      <c r="G668" s="18">
        <f>IF(B668="F",VLOOKUP(D668,Barem!$B$2:$C$11,2,1),VLOOKUP(D668,Barem!$B$12:$C$21,2,1))</f>
        <v>2.5</v>
      </c>
      <c r="H668" s="18">
        <f>IF(G668=0,0,IF(B668="F",VLOOKUP(F668,Barem!$G$2:$H$11,2,1),VLOOKUP(F668,Barem!$G$12:$H$21,2,1)))</f>
        <v>3.5</v>
      </c>
      <c r="I668" s="24">
        <v>1</v>
      </c>
      <c r="J668" s="19">
        <f>VLOOKUP($C668, Barem!$L:$N,3,0)</f>
        <v>0.2</v>
      </c>
      <c r="K668" s="19">
        <f>VLOOKUP($C668, Barem!$L:$O,4,0)</f>
        <v>0.5</v>
      </c>
      <c r="L668" s="19">
        <f>VLOOKUP($C668, Barem!$L:$P,5,0)</f>
        <v>0.3</v>
      </c>
      <c r="M668" s="49"/>
      <c r="N668" s="83">
        <f>IF(D668&gt;21,VLOOKUP(D668,Barem!$R$1:$S$48,2,1),0)</f>
        <v>0</v>
      </c>
      <c r="O668" s="46">
        <f t="shared" si="45"/>
        <v>2.5499999999999998</v>
      </c>
      <c r="P668" s="52">
        <v>43687</v>
      </c>
      <c r="Q668" s="18">
        <f t="shared" si="46"/>
        <v>1</v>
      </c>
      <c r="S668" s="76">
        <f t="shared" si="47"/>
        <v>0.25474525474525472</v>
      </c>
    </row>
    <row r="669" spans="1:19" x14ac:dyDescent="0.2">
      <c r="A669" s="23" t="s">
        <v>200</v>
      </c>
      <c r="B669" s="36" t="str">
        <f>VLOOKUP(A669,Participanti!A:B,2,0)</f>
        <v>M</v>
      </c>
      <c r="C669" s="24">
        <v>14</v>
      </c>
      <c r="D669" s="24">
        <v>14.16</v>
      </c>
      <c r="E669" s="25">
        <v>4.8854166666666664E-2</v>
      </c>
      <c r="F669" s="26">
        <f t="shared" si="44"/>
        <v>3.4501530131826738E-3</v>
      </c>
      <c r="G669" s="18">
        <f>IF(B669="F",VLOOKUP(D669,Barem!$B$2:$C$11,2,1),VLOOKUP(D669,Barem!$B$12:$C$21,2,1))</f>
        <v>3</v>
      </c>
      <c r="H669" s="18">
        <f>IF(G669=0,0,IF(B669="F",VLOOKUP(F669,Barem!$G$2:$H$11,2,1),VLOOKUP(F669,Barem!$G$12:$H$21,2,1)))</f>
        <v>3</v>
      </c>
      <c r="I669" s="24">
        <v>1.5</v>
      </c>
      <c r="J669" s="19">
        <f>VLOOKUP($C669, Barem!$L:$N,3,0)</f>
        <v>0.2</v>
      </c>
      <c r="K669" s="19">
        <f>VLOOKUP($C669, Barem!$L:$O,4,0)</f>
        <v>0.5</v>
      </c>
      <c r="L669" s="19">
        <f>VLOOKUP($C669, Barem!$L:$P,5,0)</f>
        <v>0.3</v>
      </c>
      <c r="M669" s="49"/>
      <c r="N669" s="83">
        <f>IF(D669&gt;21,VLOOKUP(D669,Barem!$R$1:$S$48,2,1),0)</f>
        <v>0</v>
      </c>
      <c r="O669" s="46">
        <f t="shared" si="45"/>
        <v>2.5499999999999998</v>
      </c>
      <c r="P669" s="52">
        <v>43687</v>
      </c>
      <c r="Q669" s="18">
        <f t="shared" si="46"/>
        <v>1</v>
      </c>
      <c r="S669" s="76">
        <f t="shared" si="47"/>
        <v>0.18008474576271186</v>
      </c>
    </row>
    <row r="670" spans="1:19" x14ac:dyDescent="0.2">
      <c r="A670" s="23" t="s">
        <v>203</v>
      </c>
      <c r="B670" s="36" t="str">
        <f>VLOOKUP(A670,Participanti!A:B,2,0)</f>
        <v>M</v>
      </c>
      <c r="C670" s="24">
        <v>14</v>
      </c>
      <c r="D670" s="24">
        <v>7.07</v>
      </c>
      <c r="E670" s="25">
        <v>2.8206018518518519E-2</v>
      </c>
      <c r="F670" s="26">
        <f t="shared" si="44"/>
        <v>3.9895358583477399E-3</v>
      </c>
      <c r="G670" s="18">
        <f>IF(B670="F",VLOOKUP(D670,Barem!$B$2:$C$11,2,1),VLOOKUP(D670,Barem!$B$12:$C$21,2,1))</f>
        <v>2</v>
      </c>
      <c r="H670" s="18">
        <f>IF(G670=0,0,IF(B670="F",VLOOKUP(F670,Barem!$G$2:$H$11,2,1),VLOOKUP(F670,Barem!$G$12:$H$21,2,1)))</f>
        <v>1.5</v>
      </c>
      <c r="I670" s="24">
        <v>2.5</v>
      </c>
      <c r="J670" s="19">
        <f>VLOOKUP($C670, Barem!$L:$N,3,0)</f>
        <v>0.2</v>
      </c>
      <c r="K670" s="19">
        <f>VLOOKUP($C670, Barem!$L:$O,4,0)</f>
        <v>0.5</v>
      </c>
      <c r="L670" s="19">
        <f>VLOOKUP($C670, Barem!$L:$P,5,0)</f>
        <v>0.3</v>
      </c>
      <c r="M670" s="49"/>
      <c r="N670" s="83">
        <f>IF(D670&gt;21,VLOOKUP(D670,Barem!$R$1:$S$48,2,1),0)</f>
        <v>0</v>
      </c>
      <c r="O670" s="46">
        <f t="shared" si="45"/>
        <v>1.9</v>
      </c>
      <c r="P670" s="52">
        <v>43686</v>
      </c>
      <c r="Q670" s="18">
        <f t="shared" si="46"/>
        <v>1</v>
      </c>
      <c r="S670" s="76">
        <f t="shared" si="47"/>
        <v>0.26874115983026869</v>
      </c>
    </row>
    <row r="671" spans="1:19" x14ac:dyDescent="0.2">
      <c r="A671" s="23" t="s">
        <v>205</v>
      </c>
      <c r="B671" s="36" t="str">
        <f>VLOOKUP(A671,Participanti!A:B,2,0)</f>
        <v>F</v>
      </c>
      <c r="C671" s="24">
        <v>14</v>
      </c>
      <c r="D671" s="24"/>
      <c r="E671" s="25"/>
      <c r="F671" s="26" t="e">
        <f t="shared" si="44"/>
        <v>#DIV/0!</v>
      </c>
      <c r="G671" s="18">
        <f>IF(B671="F",VLOOKUP(D671,Barem!$B$2:$C$11,2,1),VLOOKUP(D671,Barem!$B$12:$C$21,2,1))</f>
        <v>0</v>
      </c>
      <c r="H671" s="18">
        <f>IF(G671=0,0,IF(B671="F",VLOOKUP(F671,Barem!$G$2:$H$11,2,1),VLOOKUP(F671,Barem!$G$12:$H$21,2,1)))</f>
        <v>0</v>
      </c>
      <c r="I671" s="24"/>
      <c r="J671" s="19">
        <f>VLOOKUP($C671, Barem!$L:$N,3,0)</f>
        <v>0.2</v>
      </c>
      <c r="K671" s="19">
        <f>VLOOKUP($C671, Barem!$L:$O,4,0)</f>
        <v>0.5</v>
      </c>
      <c r="L671" s="19">
        <f>VLOOKUP($C671, Barem!$L:$P,5,0)</f>
        <v>0.3</v>
      </c>
      <c r="M671" s="49"/>
      <c r="N671" s="83">
        <f>IF(D671&gt;21,VLOOKUP(D671,Barem!$R$1:$S$48,2,1),0)</f>
        <v>0</v>
      </c>
      <c r="O671" s="46">
        <f t="shared" si="45"/>
        <v>0</v>
      </c>
      <c r="P671" s="52"/>
      <c r="Q671" s="18">
        <f t="shared" si="46"/>
        <v>1</v>
      </c>
      <c r="S671" s="76" t="e">
        <f t="shared" si="47"/>
        <v>#DIV/0!</v>
      </c>
    </row>
    <row r="672" spans="1:19" x14ac:dyDescent="0.2">
      <c r="A672" s="23" t="s">
        <v>207</v>
      </c>
      <c r="B672" s="36" t="str">
        <f>VLOOKUP(A672,Participanti!A:B,2,0)</f>
        <v>F</v>
      </c>
      <c r="C672" s="24">
        <v>14</v>
      </c>
      <c r="D672" s="24"/>
      <c r="E672" s="25"/>
      <c r="F672" s="26" t="e">
        <f t="shared" si="44"/>
        <v>#DIV/0!</v>
      </c>
      <c r="G672" s="18">
        <f>IF(B672="F",VLOOKUP(D672,Barem!$B$2:$C$11,2,1),VLOOKUP(D672,Barem!$B$12:$C$21,2,1))</f>
        <v>0</v>
      </c>
      <c r="H672" s="18">
        <f>IF(G672=0,0,IF(B672="F",VLOOKUP(F672,Barem!$G$2:$H$11,2,1),VLOOKUP(F672,Barem!$G$12:$H$21,2,1)))</f>
        <v>0</v>
      </c>
      <c r="I672" s="24"/>
      <c r="J672" s="19">
        <f>VLOOKUP($C672, Barem!$L:$N,3,0)</f>
        <v>0.2</v>
      </c>
      <c r="K672" s="19">
        <f>VLOOKUP($C672, Barem!$L:$O,4,0)</f>
        <v>0.5</v>
      </c>
      <c r="L672" s="19">
        <f>VLOOKUP($C672, Barem!$L:$P,5,0)</f>
        <v>0.3</v>
      </c>
      <c r="M672" s="49"/>
      <c r="N672" s="83">
        <f>IF(D672&gt;21,VLOOKUP(D672,Barem!$R$1:$S$48,2,1),0)</f>
        <v>0</v>
      </c>
      <c r="O672" s="46">
        <f t="shared" si="45"/>
        <v>0</v>
      </c>
      <c r="P672" s="52"/>
      <c r="Q672" s="18">
        <f t="shared" si="46"/>
        <v>1</v>
      </c>
      <c r="S672" s="76" t="e">
        <f t="shared" si="47"/>
        <v>#DIV/0!</v>
      </c>
    </row>
    <row r="673" spans="1:19" x14ac:dyDescent="0.2">
      <c r="A673" s="23" t="s">
        <v>2</v>
      </c>
      <c r="B673" s="36" t="str">
        <f>VLOOKUP(A673,Participanti!A:B,2,0)</f>
        <v>M</v>
      </c>
      <c r="C673" s="24">
        <v>14</v>
      </c>
      <c r="D673" s="24">
        <v>15.81</v>
      </c>
      <c r="E673" s="25">
        <v>4.836805555555556E-2</v>
      </c>
      <c r="F673" s="26">
        <f t="shared" si="44"/>
        <v>3.059333052217303E-3</v>
      </c>
      <c r="G673" s="18">
        <f>IF(B673="F",VLOOKUP(D673,Barem!$B$2:$C$11,2,1),VLOOKUP(D673,Barem!$B$12:$C$21,2,1))</f>
        <v>3.5</v>
      </c>
      <c r="H673" s="18">
        <f>IF(G673=0,0,IF(B673="F",VLOOKUP(F673,Barem!$G$2:$H$11,2,1),VLOOKUP(F673,Barem!$G$12:$H$21,2,1)))</f>
        <v>4</v>
      </c>
      <c r="I673" s="24">
        <v>3.5</v>
      </c>
      <c r="J673" s="19">
        <f>VLOOKUP($C673, Barem!$L:$N,3,0)</f>
        <v>0.2</v>
      </c>
      <c r="K673" s="19">
        <f>VLOOKUP($C673, Barem!$L:$O,4,0)</f>
        <v>0.5</v>
      </c>
      <c r="L673" s="19">
        <f>VLOOKUP($C673, Barem!$L:$P,5,0)</f>
        <v>0.3</v>
      </c>
      <c r="M673" s="49"/>
      <c r="N673" s="83">
        <f>IF(D673&gt;21,VLOOKUP(D673,Barem!$R$1:$S$48,2,1),0)</f>
        <v>0</v>
      </c>
      <c r="O673" s="46">
        <f t="shared" si="45"/>
        <v>3.75</v>
      </c>
      <c r="P673" s="52">
        <v>43688</v>
      </c>
      <c r="Q673" s="18">
        <f t="shared" si="46"/>
        <v>1</v>
      </c>
      <c r="S673" s="76">
        <f t="shared" si="47"/>
        <v>0.23719165085388993</v>
      </c>
    </row>
    <row r="674" spans="1:19" x14ac:dyDescent="0.2">
      <c r="A674" s="23" t="s">
        <v>223</v>
      </c>
      <c r="B674" s="36" t="str">
        <f>VLOOKUP(A674,Participanti!A:B,2,0)</f>
        <v>M</v>
      </c>
      <c r="C674" s="24">
        <v>14</v>
      </c>
      <c r="D674" s="24">
        <v>5.03</v>
      </c>
      <c r="E674" s="25">
        <v>1.8298611111111113E-2</v>
      </c>
      <c r="F674" s="26">
        <f t="shared" si="44"/>
        <v>3.6378948531036008E-3</v>
      </c>
      <c r="G674" s="18">
        <f>IF(B674="F",VLOOKUP(D674,Barem!$B$2:$C$11,2,1),VLOOKUP(D674,Barem!$B$12:$C$21,2,1))</f>
        <v>1.5</v>
      </c>
      <c r="H674" s="18">
        <f>IF(G674=0,0,IF(B674="F",VLOOKUP(F674,Barem!$G$2:$H$11,2,1),VLOOKUP(F674,Barem!$G$12:$H$21,2,1)))</f>
        <v>2.5</v>
      </c>
      <c r="I674" s="24">
        <v>2.5</v>
      </c>
      <c r="J674" s="19">
        <f>VLOOKUP($C674, Barem!$L:$N,3,0)</f>
        <v>0.2</v>
      </c>
      <c r="K674" s="19">
        <f>VLOOKUP($C674, Barem!$L:$O,4,0)</f>
        <v>0.5</v>
      </c>
      <c r="L674" s="19">
        <f>VLOOKUP($C674, Barem!$L:$P,5,0)</f>
        <v>0.3</v>
      </c>
      <c r="M674" s="49"/>
      <c r="N674" s="83">
        <f>IF(D674&gt;21,VLOOKUP(D674,Barem!$R$1:$S$48,2,1),0)</f>
        <v>0</v>
      </c>
      <c r="O674" s="46">
        <f t="shared" si="45"/>
        <v>2.2999999999999998</v>
      </c>
      <c r="P674" s="52">
        <v>43685</v>
      </c>
      <c r="Q674" s="18">
        <f t="shared" si="46"/>
        <v>1</v>
      </c>
      <c r="S674" s="76">
        <f t="shared" si="47"/>
        <v>0.45725646123260433</v>
      </c>
    </row>
    <row r="675" spans="1:19" x14ac:dyDescent="0.2">
      <c r="A675" s="23" t="s">
        <v>233</v>
      </c>
      <c r="B675" s="36" t="str">
        <f>VLOOKUP(A675,Participanti!A:B,2,0)</f>
        <v>M</v>
      </c>
      <c r="C675" s="24">
        <v>14</v>
      </c>
      <c r="D675" s="24"/>
      <c r="E675" s="25"/>
      <c r="F675" s="26" t="e">
        <f t="shared" si="44"/>
        <v>#DIV/0!</v>
      </c>
      <c r="G675" s="18">
        <f>IF(B675="F",VLOOKUP(D675,Barem!$B$2:$C$11,2,1),VLOOKUP(D675,Barem!$B$12:$C$21,2,1))</f>
        <v>0</v>
      </c>
      <c r="H675" s="18">
        <f>IF(G675=0,0,IF(B675="F",VLOOKUP(F675,Barem!$G$2:$H$11,2,1),VLOOKUP(F675,Barem!$G$12:$H$21,2,1)))</f>
        <v>0</v>
      </c>
      <c r="I675" s="24"/>
      <c r="J675" s="19">
        <f>VLOOKUP($C675, Barem!$L:$N,3,0)</f>
        <v>0.2</v>
      </c>
      <c r="K675" s="19">
        <f>VLOOKUP($C675, Barem!$L:$O,4,0)</f>
        <v>0.5</v>
      </c>
      <c r="L675" s="19">
        <f>VLOOKUP($C675, Barem!$L:$P,5,0)</f>
        <v>0.3</v>
      </c>
      <c r="M675" s="49"/>
      <c r="N675" s="83">
        <f>IF(D675&gt;21,VLOOKUP(D675,Barem!$R$1:$S$48,2,1),0)</f>
        <v>0</v>
      </c>
      <c r="O675" s="46">
        <f t="shared" si="45"/>
        <v>0</v>
      </c>
      <c r="P675" s="52"/>
      <c r="Q675" s="18">
        <f t="shared" si="46"/>
        <v>1</v>
      </c>
      <c r="S675" s="76" t="e">
        <f t="shared" si="47"/>
        <v>#DIV/0!</v>
      </c>
    </row>
    <row r="676" spans="1:19" s="72" customFormat="1" x14ac:dyDescent="0.2">
      <c r="A676" s="62" t="s">
        <v>273</v>
      </c>
      <c r="B676" s="63" t="str">
        <f>VLOOKUP(A676,Participanti!A:B,2,0)</f>
        <v>M</v>
      </c>
      <c r="C676" s="64">
        <v>14</v>
      </c>
      <c r="D676" s="64">
        <v>10</v>
      </c>
      <c r="E676" s="65">
        <v>4.3055555555555562E-2</v>
      </c>
      <c r="F676" s="66">
        <f t="shared" si="44"/>
        <v>4.3055555555555564E-3</v>
      </c>
      <c r="G676" s="67">
        <f>IF(B676="F",VLOOKUP(D676,Barem!$B$2:$C$11,2,1),VLOOKUP(D676,Barem!$B$12:$C$21,2,1))</f>
        <v>2.5</v>
      </c>
      <c r="H676" s="67">
        <f>IF(G676=0,0,IF(B676="F",VLOOKUP(F676,Barem!$G$2:$H$11,2,1),VLOOKUP(F676,Barem!$G$12:$H$21,2,1)))</f>
        <v>1</v>
      </c>
      <c r="I676" s="64">
        <v>2.5</v>
      </c>
      <c r="J676" s="68">
        <f>VLOOKUP($C676, Barem!$L:$N,3,0)</f>
        <v>0.2</v>
      </c>
      <c r="K676" s="68">
        <f>VLOOKUP($C676, Barem!$L:$O,4,0)</f>
        <v>0.5</v>
      </c>
      <c r="L676" s="68">
        <f>VLOOKUP($C676, Barem!$L:$P,5,0)</f>
        <v>0.3</v>
      </c>
      <c r="M676" s="69"/>
      <c r="N676" s="84">
        <f>IF(D676&gt;21,VLOOKUP(D676,Barem!$R$1:$S$48,2,1),0)</f>
        <v>0</v>
      </c>
      <c r="O676" s="70">
        <f t="shared" si="45"/>
        <v>1.75</v>
      </c>
      <c r="P676" s="71">
        <v>43685</v>
      </c>
      <c r="Q676" s="67">
        <f t="shared" si="46"/>
        <v>1</v>
      </c>
      <c r="S676" s="77">
        <f t="shared" si="47"/>
        <v>0.17499999999999999</v>
      </c>
    </row>
    <row r="677" spans="1:19" x14ac:dyDescent="0.2">
      <c r="A677" s="23" t="s">
        <v>235</v>
      </c>
      <c r="B677" s="36" t="str">
        <f>VLOOKUP(A677,Participanti!A:B,2,0)</f>
        <v>M</v>
      </c>
      <c r="C677" s="24">
        <v>15</v>
      </c>
      <c r="D677" s="24">
        <v>22.11</v>
      </c>
      <c r="E677" s="25">
        <v>8.458333333333333E-2</v>
      </c>
      <c r="F677" s="26">
        <f t="shared" si="44"/>
        <v>3.8255691240765867E-3</v>
      </c>
      <c r="G677" s="18">
        <f>IF(B677="F",VLOOKUP(D677,Barem!$B$2:$C$11,2,1),VLOOKUP(D677,Barem!$B$12:$C$21,2,1))</f>
        <v>5</v>
      </c>
      <c r="H677" s="18">
        <f>IF(G677=0,0,IF(B677="F",VLOOKUP(F677,Barem!$G$2:$H$11,2,1),VLOOKUP(F677,Barem!$G$12:$H$21,2,1)))</f>
        <v>2</v>
      </c>
      <c r="I677" s="24">
        <v>0.5</v>
      </c>
      <c r="J677" s="19">
        <f>VLOOKUP($C677, Barem!$L:$N,3,0)</f>
        <v>0.3</v>
      </c>
      <c r="K677" s="19">
        <f>VLOOKUP($C677, Barem!$L:$O,4,0)</f>
        <v>0.2</v>
      </c>
      <c r="L677" s="19">
        <f>VLOOKUP($C677, Barem!$L:$P,5,0)</f>
        <v>0.5</v>
      </c>
      <c r="M677" s="49"/>
      <c r="N677" s="83">
        <f>IF(D677&gt;21,VLOOKUP(D677,Barem!$R$1:$S$48,2,1),0)</f>
        <v>0</v>
      </c>
      <c r="O677" s="46">
        <f t="shared" si="45"/>
        <v>2.15</v>
      </c>
      <c r="P677" s="52">
        <v>43694</v>
      </c>
      <c r="Q677" s="18">
        <f t="shared" si="46"/>
        <v>1</v>
      </c>
      <c r="R677" s="79" t="s">
        <v>156</v>
      </c>
      <c r="S677" s="76">
        <f t="shared" si="47"/>
        <v>9.7241067390321123E-2</v>
      </c>
    </row>
    <row r="678" spans="1:19" x14ac:dyDescent="0.2">
      <c r="A678" s="23" t="s">
        <v>276</v>
      </c>
      <c r="B678" s="36" t="str">
        <f>VLOOKUP(A678,Participanti!A:B,2,0)</f>
        <v>M</v>
      </c>
      <c r="C678" s="24">
        <v>15</v>
      </c>
      <c r="D678" s="24">
        <v>11.02</v>
      </c>
      <c r="E678" s="25">
        <v>3.8437499999999999E-2</v>
      </c>
      <c r="F678" s="26">
        <f t="shared" si="44"/>
        <v>3.4879764065335753E-3</v>
      </c>
      <c r="G678" s="18">
        <f>IF(B678="F",VLOOKUP(D678,Barem!$B$2:$C$11,2,1),VLOOKUP(D678,Barem!$B$12:$C$21,2,1))</f>
        <v>2.5</v>
      </c>
      <c r="H678" s="18">
        <f>IF(G678=0,0,IF(B678="F",VLOOKUP(F678,Barem!$G$2:$H$11,2,1),VLOOKUP(F678,Barem!$G$12:$H$21,2,1)))</f>
        <v>2.5</v>
      </c>
      <c r="I678" s="24">
        <v>2</v>
      </c>
      <c r="J678" s="19">
        <f>VLOOKUP($C678, Barem!$L:$N,3,0)</f>
        <v>0.3</v>
      </c>
      <c r="K678" s="19">
        <f>VLOOKUP($C678, Barem!$L:$O,4,0)</f>
        <v>0.2</v>
      </c>
      <c r="L678" s="19">
        <f>VLOOKUP($C678, Barem!$L:$P,5,0)</f>
        <v>0.5</v>
      </c>
      <c r="M678" s="49"/>
      <c r="N678" s="83">
        <f>IF(D678&gt;21,VLOOKUP(D678,Barem!$R$1:$S$48,2,1),0)</f>
        <v>0</v>
      </c>
      <c r="O678" s="46">
        <f t="shared" si="45"/>
        <v>2.25</v>
      </c>
      <c r="P678" s="52">
        <v>43693</v>
      </c>
      <c r="Q678" s="18">
        <f t="shared" si="46"/>
        <v>1</v>
      </c>
      <c r="S678" s="76">
        <f t="shared" si="47"/>
        <v>0.20417422867513613</v>
      </c>
    </row>
    <row r="679" spans="1:19" x14ac:dyDescent="0.2">
      <c r="A679" s="23" t="s">
        <v>54</v>
      </c>
      <c r="B679" s="36" t="str">
        <f>VLOOKUP(A679,Participanti!A:B,2,0)</f>
        <v>M</v>
      </c>
      <c r="C679" s="24">
        <v>15</v>
      </c>
      <c r="D679" s="24">
        <v>6.66</v>
      </c>
      <c r="E679" s="25">
        <v>2.7557870370370368E-2</v>
      </c>
      <c r="F679" s="26">
        <f t="shared" si="44"/>
        <v>4.1378183739294843E-3</v>
      </c>
      <c r="G679" s="18">
        <f>IF(B679="F",VLOOKUP(D679,Barem!$B$2:$C$11,2,1),VLOOKUP(D679,Barem!$B$12:$C$21,2,1))</f>
        <v>1.5</v>
      </c>
      <c r="H679" s="18">
        <f>IF(G679=0,0,IF(B679="F",VLOOKUP(F679,Barem!$G$2:$H$11,2,1),VLOOKUP(F679,Barem!$G$12:$H$21,2,1)))</f>
        <v>1.5</v>
      </c>
      <c r="I679" s="24">
        <v>3</v>
      </c>
      <c r="J679" s="19">
        <f>VLOOKUP($C679, Barem!$L:$N,3,0)</f>
        <v>0.3</v>
      </c>
      <c r="K679" s="19">
        <f>VLOOKUP($C679, Barem!$L:$O,4,0)</f>
        <v>0.2</v>
      </c>
      <c r="L679" s="19">
        <f>VLOOKUP($C679, Barem!$L:$P,5,0)</f>
        <v>0.5</v>
      </c>
      <c r="M679" s="49"/>
      <c r="N679" s="83">
        <f>IF(D679&gt;21,VLOOKUP(D679,Barem!$R$1:$S$48,2,1),0)</f>
        <v>0</v>
      </c>
      <c r="O679" s="46">
        <f t="shared" si="45"/>
        <v>2.25</v>
      </c>
      <c r="P679" s="52">
        <v>43690</v>
      </c>
      <c r="Q679" s="18">
        <f t="shared" si="46"/>
        <v>1</v>
      </c>
      <c r="S679" s="76">
        <f t="shared" si="47"/>
        <v>0.33783783783783783</v>
      </c>
    </row>
    <row r="680" spans="1:19" x14ac:dyDescent="0.2">
      <c r="A680" s="23" t="s">
        <v>55</v>
      </c>
      <c r="B680" s="36" t="str">
        <f>VLOOKUP(A680,Participanti!A:B,2,0)</f>
        <v>F</v>
      </c>
      <c r="C680" s="24">
        <v>15</v>
      </c>
      <c r="D680" s="24">
        <v>10</v>
      </c>
      <c r="E680" s="25">
        <v>4.1666666666666664E-2</v>
      </c>
      <c r="F680" s="26">
        <f t="shared" si="44"/>
        <v>4.1666666666666666E-3</v>
      </c>
      <c r="G680" s="18">
        <f>IF(B680="F",VLOOKUP(D680,Barem!$B$2:$C$11,2,1),VLOOKUP(D680,Barem!$B$12:$C$21,2,1))</f>
        <v>2.5</v>
      </c>
      <c r="H680" s="18">
        <f>IF(G680=0,0,IF(B680="F",VLOOKUP(F680,Barem!$G$2:$H$11,2,1),VLOOKUP(F680,Barem!$G$12:$H$21,2,1)))</f>
        <v>2</v>
      </c>
      <c r="I680" s="24">
        <v>4</v>
      </c>
      <c r="J680" s="19">
        <f>VLOOKUP($C680, Barem!$L:$N,3,0)</f>
        <v>0.3</v>
      </c>
      <c r="K680" s="19">
        <f>VLOOKUP($C680, Barem!$L:$O,4,0)</f>
        <v>0.2</v>
      </c>
      <c r="L680" s="19">
        <f>VLOOKUP($C680, Barem!$L:$P,5,0)</f>
        <v>0.5</v>
      </c>
      <c r="M680" s="49"/>
      <c r="N680" s="83">
        <f>IF(D680&gt;21,VLOOKUP(D680,Barem!$R$1:$S$48,2,1),0)</f>
        <v>0</v>
      </c>
      <c r="O680" s="46">
        <f t="shared" si="45"/>
        <v>3.15</v>
      </c>
      <c r="P680" s="52">
        <v>43692</v>
      </c>
      <c r="Q680" s="18">
        <f t="shared" si="46"/>
        <v>1</v>
      </c>
      <c r="S680" s="76">
        <f t="shared" si="47"/>
        <v>0.315</v>
      </c>
    </row>
    <row r="681" spans="1:19" x14ac:dyDescent="0.2">
      <c r="A681" s="23" t="s">
        <v>56</v>
      </c>
      <c r="B681" s="36" t="str">
        <f>VLOOKUP(A681,Participanti!A:B,2,0)</f>
        <v>F</v>
      </c>
      <c r="C681" s="24">
        <v>15</v>
      </c>
      <c r="D681" s="24"/>
      <c r="E681" s="25"/>
      <c r="F681" s="26" t="e">
        <f t="shared" si="44"/>
        <v>#DIV/0!</v>
      </c>
      <c r="G681" s="18">
        <f>IF(B681="F",VLOOKUP(D681,Barem!$B$2:$C$11,2,1),VLOOKUP(D681,Barem!$B$12:$C$21,2,1))</f>
        <v>0</v>
      </c>
      <c r="H681" s="18">
        <f>IF(G681=0,0,IF(B681="F",VLOOKUP(F681,Barem!$G$2:$H$11,2,1),VLOOKUP(F681,Barem!$G$12:$H$21,2,1)))</f>
        <v>0</v>
      </c>
      <c r="I681" s="24"/>
      <c r="J681" s="19">
        <f>VLOOKUP($C681, Barem!$L:$N,3,0)</f>
        <v>0.3</v>
      </c>
      <c r="K681" s="19">
        <f>VLOOKUP($C681, Barem!$L:$O,4,0)</f>
        <v>0.2</v>
      </c>
      <c r="L681" s="19">
        <f>VLOOKUP($C681, Barem!$L:$P,5,0)</f>
        <v>0.5</v>
      </c>
      <c r="M681" s="49"/>
      <c r="N681" s="83">
        <f>IF(D681&gt;21,VLOOKUP(D681,Barem!$R$1:$S$48,2,1),0)</f>
        <v>0</v>
      </c>
      <c r="O681" s="46">
        <f t="shared" si="45"/>
        <v>0</v>
      </c>
      <c r="P681" s="52"/>
      <c r="Q681" s="18">
        <f t="shared" si="46"/>
        <v>1</v>
      </c>
      <c r="S681" s="76" t="e">
        <f t="shared" si="47"/>
        <v>#DIV/0!</v>
      </c>
    </row>
    <row r="682" spans="1:19" x14ac:dyDescent="0.2">
      <c r="A682" s="23" t="s">
        <v>8</v>
      </c>
      <c r="B682" s="36" t="str">
        <f>VLOOKUP(A682,Participanti!A:B,2,0)</f>
        <v>M</v>
      </c>
      <c r="C682" s="24">
        <v>15</v>
      </c>
      <c r="D682" s="24"/>
      <c r="E682" s="25"/>
      <c r="F682" s="26" t="e">
        <f t="shared" si="44"/>
        <v>#DIV/0!</v>
      </c>
      <c r="G682" s="18">
        <f>IF(B682="F",VLOOKUP(D682,Barem!$B$2:$C$11,2,1),VLOOKUP(D682,Barem!$B$12:$C$21,2,1))</f>
        <v>0</v>
      </c>
      <c r="H682" s="18">
        <f>IF(G682=0,0,IF(B682="F",VLOOKUP(F682,Barem!$G$2:$H$11,2,1),VLOOKUP(F682,Barem!$G$12:$H$21,2,1)))</f>
        <v>0</v>
      </c>
      <c r="I682" s="24"/>
      <c r="J682" s="19">
        <f>VLOOKUP($C682, Barem!$L:$N,3,0)</f>
        <v>0.3</v>
      </c>
      <c r="K682" s="19">
        <f>VLOOKUP($C682, Barem!$L:$O,4,0)</f>
        <v>0.2</v>
      </c>
      <c r="L682" s="19">
        <f>VLOOKUP($C682, Barem!$L:$P,5,0)</f>
        <v>0.5</v>
      </c>
      <c r="M682" s="49"/>
      <c r="N682" s="83">
        <f>IF(D682&gt;21,VLOOKUP(D682,Barem!$R$1:$S$48,2,1),0)</f>
        <v>0</v>
      </c>
      <c r="O682" s="46">
        <f t="shared" si="45"/>
        <v>0</v>
      </c>
      <c r="P682" s="52"/>
      <c r="Q682" s="18">
        <f t="shared" si="46"/>
        <v>1</v>
      </c>
      <c r="S682" s="76" t="e">
        <f t="shared" si="47"/>
        <v>#DIV/0!</v>
      </c>
    </row>
    <row r="683" spans="1:19" x14ac:dyDescent="0.2">
      <c r="A683" s="23" t="s">
        <v>57</v>
      </c>
      <c r="B683" s="36" t="str">
        <f>VLOOKUP(A683,Participanti!A:B,2,0)</f>
        <v>M</v>
      </c>
      <c r="C683" s="24">
        <v>15</v>
      </c>
      <c r="D683" s="24">
        <v>20.02</v>
      </c>
      <c r="E683" s="25">
        <v>6.9050925925925918E-2</v>
      </c>
      <c r="F683" s="26">
        <f t="shared" si="44"/>
        <v>3.4490971990971987E-3</v>
      </c>
      <c r="G683" s="18">
        <f>IF(B683="F",VLOOKUP(D683,Barem!$B$2:$C$11,2,1),VLOOKUP(D683,Barem!$B$12:$C$21,2,1))</f>
        <v>4.5</v>
      </c>
      <c r="H683" s="18">
        <f>IF(G683=0,0,IF(B683="F",VLOOKUP(F683,Barem!$G$2:$H$11,2,1),VLOOKUP(F683,Barem!$G$12:$H$21,2,1)))</f>
        <v>3</v>
      </c>
      <c r="I683" s="24">
        <v>1</v>
      </c>
      <c r="J683" s="19">
        <f>VLOOKUP($C683, Barem!$L:$N,3,0)</f>
        <v>0.3</v>
      </c>
      <c r="K683" s="19">
        <f>VLOOKUP($C683, Barem!$L:$O,4,0)</f>
        <v>0.2</v>
      </c>
      <c r="L683" s="19">
        <f>VLOOKUP($C683, Barem!$L:$P,5,0)</f>
        <v>0.5</v>
      </c>
      <c r="M683" s="49"/>
      <c r="N683" s="83">
        <f>IF(D683&gt;21,VLOOKUP(D683,Barem!$R$1:$S$48,2,1),0)</f>
        <v>0</v>
      </c>
      <c r="O683" s="46">
        <f t="shared" si="45"/>
        <v>2.4500000000000002</v>
      </c>
      <c r="P683" s="52">
        <v>43695</v>
      </c>
      <c r="Q683" s="18">
        <f t="shared" si="46"/>
        <v>1</v>
      </c>
      <c r="S683" s="76">
        <f t="shared" si="47"/>
        <v>0.12237762237762238</v>
      </c>
    </row>
    <row r="684" spans="1:19" x14ac:dyDescent="0.2">
      <c r="A684" s="23" t="s">
        <v>59</v>
      </c>
      <c r="B684" s="36" t="str">
        <f>VLOOKUP(A684,Participanti!A:B,2,0)</f>
        <v>M</v>
      </c>
      <c r="C684" s="24">
        <v>15</v>
      </c>
      <c r="D684" s="24">
        <v>10.16</v>
      </c>
      <c r="E684" s="25">
        <v>3.7256944444444447E-2</v>
      </c>
      <c r="F684" s="26">
        <f t="shared" si="44"/>
        <v>3.6670220909886266E-3</v>
      </c>
      <c r="G684" s="18">
        <f>IF(B684="F",VLOOKUP(D684,Barem!$B$2:$C$11,2,1),VLOOKUP(D684,Barem!$B$12:$C$21,2,1))</f>
        <v>2.5</v>
      </c>
      <c r="H684" s="18">
        <f>IF(G684=0,0,IF(B684="F",VLOOKUP(F684,Barem!$G$2:$H$11,2,1),VLOOKUP(F684,Barem!$G$12:$H$21,2,1)))</f>
        <v>2</v>
      </c>
      <c r="I684" s="24">
        <v>2</v>
      </c>
      <c r="J684" s="19">
        <f>VLOOKUP($C684, Barem!$L:$N,3,0)</f>
        <v>0.3</v>
      </c>
      <c r="K684" s="19">
        <f>VLOOKUP($C684, Barem!$L:$O,4,0)</f>
        <v>0.2</v>
      </c>
      <c r="L684" s="19">
        <f>VLOOKUP($C684, Barem!$L:$P,5,0)</f>
        <v>0.5</v>
      </c>
      <c r="M684" s="49"/>
      <c r="N684" s="83">
        <f>IF(D684&gt;21,VLOOKUP(D684,Barem!$R$1:$S$48,2,1),0)</f>
        <v>0</v>
      </c>
      <c r="O684" s="46">
        <f t="shared" si="45"/>
        <v>2.15</v>
      </c>
      <c r="P684" s="52">
        <v>43691</v>
      </c>
      <c r="Q684" s="18">
        <f t="shared" si="46"/>
        <v>1</v>
      </c>
      <c r="S684" s="76">
        <f t="shared" si="47"/>
        <v>0.21161417322834644</v>
      </c>
    </row>
    <row r="685" spans="1:19" x14ac:dyDescent="0.2">
      <c r="A685" s="23" t="s">
        <v>60</v>
      </c>
      <c r="B685" s="36" t="str">
        <f>VLOOKUP(A685,Participanti!A:B,2,0)</f>
        <v>F</v>
      </c>
      <c r="C685" s="24">
        <v>15</v>
      </c>
      <c r="D685" s="24">
        <v>12.4</v>
      </c>
      <c r="E685" s="25">
        <v>5.873842592592593E-2</v>
      </c>
      <c r="F685" s="26">
        <f t="shared" si="44"/>
        <v>4.7369698327359624E-3</v>
      </c>
      <c r="G685" s="18">
        <f>IF(B685="F",VLOOKUP(D685,Barem!$B$2:$C$11,2,1),VLOOKUP(D685,Barem!$B$12:$C$21,2,1))</f>
        <v>3</v>
      </c>
      <c r="H685" s="18">
        <f>IF(G685=0,0,IF(B685="F",VLOOKUP(F685,Barem!$G$2:$H$11,2,1),VLOOKUP(F685,Barem!$G$12:$H$21,2,1)))</f>
        <v>1</v>
      </c>
      <c r="I685" s="24">
        <v>3.5</v>
      </c>
      <c r="J685" s="19">
        <f>VLOOKUP($C685, Barem!$L:$N,3,0)</f>
        <v>0.3</v>
      </c>
      <c r="K685" s="19">
        <f>VLOOKUP($C685, Barem!$L:$O,4,0)</f>
        <v>0.2</v>
      </c>
      <c r="L685" s="19">
        <f>VLOOKUP($C685, Barem!$L:$P,5,0)</f>
        <v>0.5</v>
      </c>
      <c r="M685" s="49"/>
      <c r="N685" s="83">
        <f>IF(D685&gt;21,VLOOKUP(D685,Barem!$R$1:$S$48,2,1),0)</f>
        <v>0</v>
      </c>
      <c r="O685" s="46">
        <f t="shared" si="45"/>
        <v>2.8499999999999996</v>
      </c>
      <c r="P685" s="52">
        <v>43695</v>
      </c>
      <c r="Q685" s="18">
        <f t="shared" si="46"/>
        <v>1</v>
      </c>
      <c r="S685" s="76">
        <f t="shared" si="47"/>
        <v>0.22983870967741932</v>
      </c>
    </row>
    <row r="686" spans="1:19" x14ac:dyDescent="0.2">
      <c r="A686" s="23" t="s">
        <v>61</v>
      </c>
      <c r="B686" s="36" t="str">
        <f>VLOOKUP(A686,Participanti!A:B,2,0)</f>
        <v>M</v>
      </c>
      <c r="C686" s="24">
        <v>15</v>
      </c>
      <c r="D686" s="24">
        <v>30.01</v>
      </c>
      <c r="E686" s="25">
        <v>0.10719907407407407</v>
      </c>
      <c r="F686" s="26">
        <f t="shared" si="44"/>
        <v>3.5721117652140642E-3</v>
      </c>
      <c r="G686" s="18">
        <f>IF(B686="F",VLOOKUP(D686,Barem!$B$2:$C$11,2,1),VLOOKUP(D686,Barem!$B$12:$C$21,2,1))</f>
        <v>5</v>
      </c>
      <c r="H686" s="18">
        <f>IF(G686=0,0,IF(B686="F",VLOOKUP(F686,Barem!$G$2:$H$11,2,1),VLOOKUP(F686,Barem!$G$12:$H$21,2,1)))</f>
        <v>2.5</v>
      </c>
      <c r="I686" s="24">
        <v>4</v>
      </c>
      <c r="J686" s="19">
        <f>VLOOKUP($C686, Barem!$L:$N,3,0)</f>
        <v>0.3</v>
      </c>
      <c r="K686" s="19">
        <f>VLOOKUP($C686, Barem!$L:$O,4,0)</f>
        <v>0.2</v>
      </c>
      <c r="L686" s="19">
        <f>VLOOKUP($C686, Barem!$L:$P,5,0)</f>
        <v>0.5</v>
      </c>
      <c r="M686" s="49"/>
      <c r="N686" s="83">
        <f>IF(D686&gt;21,VLOOKUP(D686,Barem!$R$1:$S$48,2,1),0)</f>
        <v>0.1</v>
      </c>
      <c r="O686" s="46">
        <f t="shared" si="45"/>
        <v>4.0999999999999996</v>
      </c>
      <c r="P686" s="52">
        <v>43695</v>
      </c>
      <c r="Q686" s="18">
        <f t="shared" si="46"/>
        <v>1</v>
      </c>
      <c r="S686" s="76">
        <f t="shared" si="47"/>
        <v>0.13662112629123624</v>
      </c>
    </row>
    <row r="687" spans="1:19" x14ac:dyDescent="0.2">
      <c r="A687" s="23" t="s">
        <v>62</v>
      </c>
      <c r="B687" s="36" t="str">
        <f>VLOOKUP(A687,Participanti!A:B,2,0)</f>
        <v>M</v>
      </c>
      <c r="C687" s="24">
        <v>15</v>
      </c>
      <c r="D687" s="24">
        <v>10.57</v>
      </c>
      <c r="E687" s="25">
        <v>4.0983796296296296E-2</v>
      </c>
      <c r="F687" s="74">
        <f t="shared" si="44"/>
        <v>3.877369564455657E-3</v>
      </c>
      <c r="G687" s="18">
        <f>IF(B687="F",VLOOKUP(D687,Barem!$B$2:$C$11,2,1),VLOOKUP(D687,Barem!$B$12:$C$21,2,1))</f>
        <v>2.5</v>
      </c>
      <c r="H687" s="18">
        <f>IF(G687=0,0,IF(B687="F",VLOOKUP(F687,Barem!$G$2:$H$11,2,1),VLOOKUP(F687,Barem!$G$12:$H$21,2,1)))</f>
        <v>1.5</v>
      </c>
      <c r="I687" s="24">
        <v>3.5</v>
      </c>
      <c r="J687" s="19">
        <f>VLOOKUP($C687, Barem!$L:$N,3,0)</f>
        <v>0.3</v>
      </c>
      <c r="K687" s="19">
        <f>VLOOKUP($C687, Barem!$L:$O,4,0)</f>
        <v>0.2</v>
      </c>
      <c r="L687" s="19">
        <f>VLOOKUP($C687, Barem!$L:$P,5,0)</f>
        <v>0.5</v>
      </c>
      <c r="M687" s="49"/>
      <c r="N687" s="83">
        <f>IF(D687&gt;21,VLOOKUP(D687,Barem!$R$1:$S$48,2,1),0)</f>
        <v>0</v>
      </c>
      <c r="O687" s="46">
        <f t="shared" si="45"/>
        <v>2.8</v>
      </c>
      <c r="P687" s="52">
        <v>43695</v>
      </c>
      <c r="Q687" s="18">
        <f t="shared" si="46"/>
        <v>1</v>
      </c>
      <c r="S687" s="76">
        <f t="shared" si="47"/>
        <v>0.26490066225165559</v>
      </c>
    </row>
    <row r="688" spans="1:19" x14ac:dyDescent="0.2">
      <c r="A688" s="23" t="s">
        <v>63</v>
      </c>
      <c r="B688" s="36" t="str">
        <f>VLOOKUP(A688,Participanti!A:B,2,0)</f>
        <v>M</v>
      </c>
      <c r="C688" s="24">
        <v>15</v>
      </c>
      <c r="D688" s="24">
        <v>12.1</v>
      </c>
      <c r="E688" s="25">
        <v>4.4872685185185189E-2</v>
      </c>
      <c r="F688" s="26">
        <f t="shared" si="44"/>
        <v>3.7084863789409246E-3</v>
      </c>
      <c r="G688" s="18">
        <f>IF(B688="F",VLOOKUP(D688,Barem!$B$2:$C$11,2,1),VLOOKUP(D688,Barem!$B$12:$C$21,2,1))</f>
        <v>3</v>
      </c>
      <c r="H688" s="18">
        <f>IF(G688=0,0,IF(B688="F",VLOOKUP(F688,Barem!$G$2:$H$11,2,1),VLOOKUP(F688,Barem!$G$12:$H$21,2,1)))</f>
        <v>2</v>
      </c>
      <c r="I688" s="24">
        <v>3.5</v>
      </c>
      <c r="J688" s="19">
        <f>VLOOKUP($C688, Barem!$L:$N,3,0)</f>
        <v>0.3</v>
      </c>
      <c r="K688" s="19">
        <f>VLOOKUP($C688, Barem!$L:$O,4,0)</f>
        <v>0.2</v>
      </c>
      <c r="L688" s="19">
        <f>VLOOKUP($C688, Barem!$L:$P,5,0)</f>
        <v>0.5</v>
      </c>
      <c r="M688" s="49"/>
      <c r="N688" s="83">
        <f>IF(D688&gt;21,VLOOKUP(D688,Barem!$R$1:$S$48,2,1),0)</f>
        <v>0</v>
      </c>
      <c r="O688" s="46">
        <f t="shared" si="45"/>
        <v>3.05</v>
      </c>
      <c r="P688" s="52">
        <v>43691</v>
      </c>
      <c r="Q688" s="18">
        <f t="shared" si="46"/>
        <v>1</v>
      </c>
      <c r="S688" s="76">
        <f t="shared" si="47"/>
        <v>0.25206611570247933</v>
      </c>
    </row>
    <row r="689" spans="1:19" x14ac:dyDescent="0.2">
      <c r="A689" s="23" t="s">
        <v>64</v>
      </c>
      <c r="B689" s="36" t="str">
        <f>VLOOKUP(A689,Participanti!A:B,2,0)</f>
        <v>F</v>
      </c>
      <c r="C689" s="24">
        <v>15</v>
      </c>
      <c r="D689" s="24">
        <v>19.88</v>
      </c>
      <c r="E689" s="25">
        <v>9.7905092592592599E-2</v>
      </c>
      <c r="F689" s="26">
        <f t="shared" si="44"/>
        <v>4.9248034503316203E-3</v>
      </c>
      <c r="G689" s="18">
        <f>IF(B689="F",VLOOKUP(D689,Barem!$B$2:$C$11,2,1),VLOOKUP(D689,Barem!$B$12:$C$21,2,1))</f>
        <v>4.5</v>
      </c>
      <c r="H689" s="18">
        <f>IF(G689=0,0,IF(B689="F",VLOOKUP(F689,Barem!$G$2:$H$11,2,1),VLOOKUP(F689,Barem!$G$12:$H$21,2,1)))</f>
        <v>1</v>
      </c>
      <c r="I689" s="24">
        <v>4</v>
      </c>
      <c r="J689" s="19">
        <f>VLOOKUP($C689, Barem!$L:$N,3,0)</f>
        <v>0.3</v>
      </c>
      <c r="K689" s="19">
        <f>VLOOKUP($C689, Barem!$L:$O,4,0)</f>
        <v>0.2</v>
      </c>
      <c r="L689" s="19">
        <f>VLOOKUP($C689, Barem!$L:$P,5,0)</f>
        <v>0.5</v>
      </c>
      <c r="M689" s="49">
        <v>0.5</v>
      </c>
      <c r="N689" s="83">
        <f>IF(D689&gt;21,VLOOKUP(D689,Barem!$R$1:$S$48,2,1),0)</f>
        <v>0</v>
      </c>
      <c r="O689" s="46">
        <f t="shared" si="45"/>
        <v>4.05</v>
      </c>
      <c r="P689" s="52">
        <v>43695</v>
      </c>
      <c r="Q689" s="18">
        <f t="shared" si="46"/>
        <v>1</v>
      </c>
      <c r="S689" s="76">
        <f t="shared" si="47"/>
        <v>0.20372233400402415</v>
      </c>
    </row>
    <row r="690" spans="1:19" x14ac:dyDescent="0.2">
      <c r="A690" s="23" t="s">
        <v>65</v>
      </c>
      <c r="B690" s="36" t="str">
        <f>VLOOKUP(A690,Participanti!A:B,2,0)</f>
        <v>M</v>
      </c>
      <c r="C690" s="24">
        <v>15</v>
      </c>
      <c r="D690" s="24">
        <v>10.27</v>
      </c>
      <c r="E690" s="25">
        <v>3.9942129629629626E-2</v>
      </c>
      <c r="F690" s="26">
        <f t="shared" si="44"/>
        <v>3.889204443001911E-3</v>
      </c>
      <c r="G690" s="18">
        <f>IF(B690="F",VLOOKUP(D690,Barem!$B$2:$C$11,2,1),VLOOKUP(D690,Barem!$B$12:$C$21,2,1))</f>
        <v>2.5</v>
      </c>
      <c r="H690" s="18">
        <f>IF(G690=0,0,IF(B690="F",VLOOKUP(F690,Barem!$G$2:$H$11,2,1),VLOOKUP(F690,Barem!$G$12:$H$21,2,1)))</f>
        <v>1.5</v>
      </c>
      <c r="I690" s="24">
        <v>2.5</v>
      </c>
      <c r="J690" s="19">
        <f>VLOOKUP($C690, Barem!$L:$N,3,0)</f>
        <v>0.3</v>
      </c>
      <c r="K690" s="19">
        <f>VLOOKUP($C690, Barem!$L:$O,4,0)</f>
        <v>0.2</v>
      </c>
      <c r="L690" s="19">
        <f>VLOOKUP($C690, Barem!$L:$P,5,0)</f>
        <v>0.5</v>
      </c>
      <c r="M690" s="49"/>
      <c r="N690" s="83">
        <f>IF(D690&gt;21,VLOOKUP(D690,Barem!$R$1:$S$48,2,1),0)</f>
        <v>0</v>
      </c>
      <c r="O690" s="46">
        <f t="shared" si="45"/>
        <v>2.2999999999999998</v>
      </c>
      <c r="P690" s="52">
        <v>43695</v>
      </c>
      <c r="Q690" s="18">
        <f t="shared" si="46"/>
        <v>1</v>
      </c>
      <c r="S690" s="76">
        <f t="shared" si="47"/>
        <v>0.22395326192794546</v>
      </c>
    </row>
    <row r="691" spans="1:19" x14ac:dyDescent="0.2">
      <c r="A691" s="23" t="s">
        <v>66</v>
      </c>
      <c r="B691" s="36" t="str">
        <f>VLOOKUP(A691,Participanti!A:B,2,0)</f>
        <v>M</v>
      </c>
      <c r="C691" s="24">
        <v>15</v>
      </c>
      <c r="D691" s="24">
        <v>23.3</v>
      </c>
      <c r="E691" s="25">
        <v>7.8425925925925913E-2</v>
      </c>
      <c r="F691" s="26">
        <f t="shared" si="44"/>
        <v>3.3659195676363053E-3</v>
      </c>
      <c r="G691" s="18">
        <f>IF(B691="F",VLOOKUP(D691,Barem!$B$2:$C$11,2,1),VLOOKUP(D691,Barem!$B$12:$C$21,2,1))</f>
        <v>5</v>
      </c>
      <c r="H691" s="18">
        <f>IF(G691=0,0,IF(B691="F",VLOOKUP(F691,Barem!$G$2:$H$11,2,1),VLOOKUP(F691,Barem!$G$12:$H$21,2,1)))</f>
        <v>3</v>
      </c>
      <c r="I691" s="24">
        <v>2.5</v>
      </c>
      <c r="J691" s="19">
        <f>VLOOKUP($C691, Barem!$L:$N,3,0)</f>
        <v>0.3</v>
      </c>
      <c r="K691" s="19">
        <f>VLOOKUP($C691, Barem!$L:$O,4,0)</f>
        <v>0.2</v>
      </c>
      <c r="L691" s="19">
        <f>VLOOKUP($C691, Barem!$L:$P,5,0)</f>
        <v>0.5</v>
      </c>
      <c r="M691" s="49"/>
      <c r="N691" s="83">
        <f>IF(D691&gt;21,VLOOKUP(D691,Barem!$R$1:$S$48,2,1),0)</f>
        <v>0</v>
      </c>
      <c r="O691" s="46">
        <f t="shared" si="45"/>
        <v>3.35</v>
      </c>
      <c r="P691" s="52">
        <v>43693</v>
      </c>
      <c r="Q691" s="18">
        <f t="shared" si="46"/>
        <v>1</v>
      </c>
      <c r="S691" s="76">
        <f t="shared" si="47"/>
        <v>0.14377682403433475</v>
      </c>
    </row>
    <row r="692" spans="1:19" x14ac:dyDescent="0.2">
      <c r="A692" s="23" t="s">
        <v>67</v>
      </c>
      <c r="B692" s="36" t="str">
        <f>VLOOKUP(A692,Participanti!A:B,2,0)</f>
        <v>M</v>
      </c>
      <c r="C692" s="24">
        <v>15</v>
      </c>
      <c r="D692" s="24"/>
      <c r="E692" s="25"/>
      <c r="F692" s="26" t="e">
        <f t="shared" si="44"/>
        <v>#DIV/0!</v>
      </c>
      <c r="G692" s="18">
        <f>IF(B692="F",VLOOKUP(D692,Barem!$B$2:$C$11,2,1),VLOOKUP(D692,Barem!$B$12:$C$21,2,1))</f>
        <v>0</v>
      </c>
      <c r="H692" s="18">
        <f>IF(G692=0,0,IF(B692="F",VLOOKUP(F692,Barem!$G$2:$H$11,2,1),VLOOKUP(F692,Barem!$G$12:$H$21,2,1)))</f>
        <v>0</v>
      </c>
      <c r="I692" s="24"/>
      <c r="J692" s="19">
        <f>VLOOKUP($C692, Barem!$L:$N,3,0)</f>
        <v>0.3</v>
      </c>
      <c r="K692" s="19">
        <f>VLOOKUP($C692, Barem!$L:$O,4,0)</f>
        <v>0.2</v>
      </c>
      <c r="L692" s="19">
        <f>VLOOKUP($C692, Barem!$L:$P,5,0)</f>
        <v>0.5</v>
      </c>
      <c r="M692" s="49"/>
      <c r="N692" s="83">
        <f>IF(D692&gt;21,VLOOKUP(D692,Barem!$R$1:$S$48,2,1),0)</f>
        <v>0</v>
      </c>
      <c r="O692" s="46">
        <f t="shared" si="45"/>
        <v>0</v>
      </c>
      <c r="P692" s="52"/>
      <c r="Q692" s="18">
        <f t="shared" si="46"/>
        <v>1</v>
      </c>
      <c r="S692" s="76" t="e">
        <f t="shared" si="47"/>
        <v>#DIV/0!</v>
      </c>
    </row>
    <row r="693" spans="1:19" x14ac:dyDescent="0.2">
      <c r="A693" s="23" t="s">
        <v>68</v>
      </c>
      <c r="B693" s="36" t="str">
        <f>VLOOKUP(A693,Participanti!A:B,2,0)</f>
        <v>M</v>
      </c>
      <c r="C693" s="24">
        <v>15</v>
      </c>
      <c r="D693" s="24"/>
      <c r="E693" s="25"/>
      <c r="F693" s="26" t="e">
        <f t="shared" si="44"/>
        <v>#DIV/0!</v>
      </c>
      <c r="G693" s="18">
        <f>IF(B693="F",VLOOKUP(D693,Barem!$B$2:$C$11,2,1),VLOOKUP(D693,Barem!$B$12:$C$21,2,1))</f>
        <v>0</v>
      </c>
      <c r="H693" s="18">
        <f>IF(G693=0,0,IF(B693="F",VLOOKUP(F693,Barem!$G$2:$H$11,2,1),VLOOKUP(F693,Barem!$G$12:$H$21,2,1)))</f>
        <v>0</v>
      </c>
      <c r="I693" s="24"/>
      <c r="J693" s="19">
        <f>VLOOKUP($C693, Barem!$L:$N,3,0)</f>
        <v>0.3</v>
      </c>
      <c r="K693" s="19">
        <f>VLOOKUP($C693, Barem!$L:$O,4,0)</f>
        <v>0.2</v>
      </c>
      <c r="L693" s="19">
        <f>VLOOKUP($C693, Barem!$L:$P,5,0)</f>
        <v>0.5</v>
      </c>
      <c r="M693" s="49"/>
      <c r="N693" s="83">
        <f>IF(D693&gt;21,VLOOKUP(D693,Barem!$R$1:$S$48,2,1),0)</f>
        <v>0</v>
      </c>
      <c r="O693" s="46">
        <f t="shared" si="45"/>
        <v>0</v>
      </c>
      <c r="P693" s="52"/>
      <c r="Q693" s="18">
        <f t="shared" si="46"/>
        <v>1</v>
      </c>
      <c r="S693" s="76" t="e">
        <f t="shared" si="47"/>
        <v>#DIV/0!</v>
      </c>
    </row>
    <row r="694" spans="1:19" x14ac:dyDescent="0.2">
      <c r="A694" s="23" t="s">
        <v>69</v>
      </c>
      <c r="B694" s="36" t="str">
        <f>VLOOKUP(A694,Participanti!A:B,2,0)</f>
        <v>M</v>
      </c>
      <c r="C694" s="24">
        <v>15</v>
      </c>
      <c r="D694" s="24">
        <v>7.25</v>
      </c>
      <c r="E694" s="25">
        <v>3.2280092592592589E-2</v>
      </c>
      <c r="F694" s="26">
        <f t="shared" si="44"/>
        <v>4.45242656449553E-3</v>
      </c>
      <c r="G694" s="18">
        <f>IF(B694="F",VLOOKUP(D694,Barem!$B$2:$C$11,2,1),VLOOKUP(D694,Barem!$B$12:$C$21,2,1))</f>
        <v>2</v>
      </c>
      <c r="H694" s="18">
        <f>IF(G694=0,0,IF(B694="F",VLOOKUP(F694,Barem!$G$2:$H$11,2,1),VLOOKUP(F694,Barem!$G$12:$H$21,2,1)))</f>
        <v>1</v>
      </c>
      <c r="I694" s="24">
        <v>4</v>
      </c>
      <c r="J694" s="19">
        <f>VLOOKUP($C694, Barem!$L:$N,3,0)</f>
        <v>0.3</v>
      </c>
      <c r="K694" s="19">
        <f>VLOOKUP($C694, Barem!$L:$O,4,0)</f>
        <v>0.2</v>
      </c>
      <c r="L694" s="19">
        <f>VLOOKUP($C694, Barem!$L:$P,5,0)</f>
        <v>0.5</v>
      </c>
      <c r="M694" s="49"/>
      <c r="N694" s="83">
        <f>IF(D694&gt;21,VLOOKUP(D694,Barem!$R$1:$S$48,2,1),0)</f>
        <v>0</v>
      </c>
      <c r="O694" s="46">
        <f t="shared" si="45"/>
        <v>2.8</v>
      </c>
      <c r="P694" s="52">
        <v>43690</v>
      </c>
      <c r="Q694" s="18">
        <f t="shared" si="46"/>
        <v>1</v>
      </c>
      <c r="S694" s="76">
        <f t="shared" si="47"/>
        <v>0.38620689655172413</v>
      </c>
    </row>
    <row r="695" spans="1:19" x14ac:dyDescent="0.2">
      <c r="A695" s="23" t="s">
        <v>70</v>
      </c>
      <c r="B695" s="36" t="str">
        <f>VLOOKUP(A695,Participanti!A:B,2,0)</f>
        <v>M</v>
      </c>
      <c r="C695" s="24">
        <v>15</v>
      </c>
      <c r="D695" s="24">
        <v>21.48</v>
      </c>
      <c r="E695" s="25">
        <v>8.054398148148148E-2</v>
      </c>
      <c r="F695" s="26">
        <f t="shared" ref="F695:F710" si="48">E695/D695</f>
        <v>3.7497198082626386E-3</v>
      </c>
      <c r="G695" s="18">
        <f>IF(B695="F",VLOOKUP(D695,Barem!$B$2:$C$11,2,1),VLOOKUP(D695,Barem!$B$12:$C$21,2,1))</f>
        <v>5</v>
      </c>
      <c r="H695" s="18">
        <f>IF(G695=0,0,IF(B695="F",VLOOKUP(F695,Barem!$G$2:$H$11,2,1),VLOOKUP(F695,Barem!$G$12:$H$21,2,1)))</f>
        <v>2</v>
      </c>
      <c r="I695" s="24">
        <v>2</v>
      </c>
      <c r="J695" s="19">
        <f>VLOOKUP($C695, Barem!$L:$N,3,0)</f>
        <v>0.3</v>
      </c>
      <c r="K695" s="19">
        <f>VLOOKUP($C695, Barem!$L:$O,4,0)</f>
        <v>0.2</v>
      </c>
      <c r="L695" s="19">
        <f>VLOOKUP($C695, Barem!$L:$P,5,0)</f>
        <v>0.5</v>
      </c>
      <c r="M695" s="49"/>
      <c r="N695" s="83">
        <f>IF(D695&gt;21,VLOOKUP(D695,Barem!$R$1:$S$48,2,1),0)</f>
        <v>0</v>
      </c>
      <c r="O695" s="46">
        <f t="shared" ref="O695:O725" si="49">G695*J695+H695*K695+I695*L695+M695+N695</f>
        <v>2.9</v>
      </c>
      <c r="P695" s="52">
        <v>43695</v>
      </c>
      <c r="Q695" s="18">
        <f t="shared" ref="Q695:Q725" si="50">COUNTIFS(A:A,A695,C:C,C695)</f>
        <v>1</v>
      </c>
      <c r="S695" s="76">
        <f t="shared" si="47"/>
        <v>0.13500931098696461</v>
      </c>
    </row>
    <row r="696" spans="1:19" x14ac:dyDescent="0.2">
      <c r="A696" s="23" t="s">
        <v>71</v>
      </c>
      <c r="B696" s="36" t="str">
        <f>VLOOKUP(A696,Participanti!A:B,2,0)</f>
        <v>M</v>
      </c>
      <c r="C696" s="24">
        <v>15</v>
      </c>
      <c r="D696" s="24"/>
      <c r="E696" s="25"/>
      <c r="F696" s="26" t="e">
        <f t="shared" si="48"/>
        <v>#DIV/0!</v>
      </c>
      <c r="G696" s="18">
        <f>IF(B696="F",VLOOKUP(D696,Barem!$B$2:$C$11,2,1),VLOOKUP(D696,Barem!$B$12:$C$21,2,1))</f>
        <v>0</v>
      </c>
      <c r="H696" s="18">
        <f>IF(G696=0,0,IF(B696="F",VLOOKUP(F696,Barem!$G$2:$H$11,2,1),VLOOKUP(F696,Barem!$G$12:$H$21,2,1)))</f>
        <v>0</v>
      </c>
      <c r="I696" s="24"/>
      <c r="J696" s="19">
        <f>VLOOKUP($C696, Barem!$L:$N,3,0)</f>
        <v>0.3</v>
      </c>
      <c r="K696" s="19">
        <f>VLOOKUP($C696, Barem!$L:$O,4,0)</f>
        <v>0.2</v>
      </c>
      <c r="L696" s="19">
        <f>VLOOKUP($C696, Barem!$L:$P,5,0)</f>
        <v>0.5</v>
      </c>
      <c r="M696" s="49"/>
      <c r="N696" s="83">
        <f>IF(D696&gt;21,VLOOKUP(D696,Barem!$R$1:$S$48,2,1),0)</f>
        <v>0</v>
      </c>
      <c r="O696" s="46">
        <f t="shared" si="49"/>
        <v>0</v>
      </c>
      <c r="P696" s="52"/>
      <c r="Q696" s="18">
        <f t="shared" si="50"/>
        <v>1</v>
      </c>
      <c r="S696" s="76" t="e">
        <f t="shared" si="47"/>
        <v>#DIV/0!</v>
      </c>
    </row>
    <row r="697" spans="1:19" x14ac:dyDescent="0.2">
      <c r="A697" s="23" t="s">
        <v>58</v>
      </c>
      <c r="B697" s="36" t="str">
        <f>VLOOKUP(A697,Participanti!A:B,2,0)</f>
        <v>M</v>
      </c>
      <c r="C697" s="24">
        <v>15</v>
      </c>
      <c r="D697" s="24">
        <v>10.7</v>
      </c>
      <c r="E697" s="25">
        <v>4.0520833333333332E-2</v>
      </c>
      <c r="F697" s="26">
        <f t="shared" si="48"/>
        <v>3.7869937694704051E-3</v>
      </c>
      <c r="G697" s="18">
        <f>IF(B697="F",VLOOKUP(D697,Barem!$B$2:$C$11,2,1),VLOOKUP(D697,Barem!$B$12:$C$21,2,1))</f>
        <v>2.5</v>
      </c>
      <c r="H697" s="18">
        <f>IF(G697=0,0,IF(B697="F",VLOOKUP(F697,Barem!$G$2:$H$11,2,1),VLOOKUP(F697,Barem!$G$12:$H$21,2,1)))</f>
        <v>2</v>
      </c>
      <c r="I697" s="24">
        <v>1</v>
      </c>
      <c r="J697" s="19">
        <f>VLOOKUP($C697, Barem!$L:$N,3,0)</f>
        <v>0.3</v>
      </c>
      <c r="K697" s="19">
        <f>VLOOKUP($C697, Barem!$L:$O,4,0)</f>
        <v>0.2</v>
      </c>
      <c r="L697" s="19">
        <f>VLOOKUP($C697, Barem!$L:$P,5,0)</f>
        <v>0.5</v>
      </c>
      <c r="M697" s="49"/>
      <c r="N697" s="83">
        <f>IF(D697&gt;21,VLOOKUP(D697,Barem!$R$1:$S$48,2,1),0)</f>
        <v>0</v>
      </c>
      <c r="O697" s="46">
        <f t="shared" si="49"/>
        <v>1.65</v>
      </c>
      <c r="P697" s="52">
        <v>43691</v>
      </c>
      <c r="Q697" s="18">
        <f t="shared" si="50"/>
        <v>1</v>
      </c>
      <c r="S697" s="76">
        <f t="shared" si="47"/>
        <v>0.1542056074766355</v>
      </c>
    </row>
    <row r="698" spans="1:19" x14ac:dyDescent="0.2">
      <c r="A698" s="23" t="s">
        <v>72</v>
      </c>
      <c r="B698" s="36" t="str">
        <f>VLOOKUP(A698,Participanti!A:B,2,0)</f>
        <v>F</v>
      </c>
      <c r="C698" s="24">
        <v>15</v>
      </c>
      <c r="D698" s="24"/>
      <c r="E698" s="25"/>
      <c r="F698" s="26" t="e">
        <f t="shared" si="48"/>
        <v>#DIV/0!</v>
      </c>
      <c r="G698" s="18">
        <f>IF(B698="F",VLOOKUP(D698,Barem!$B$2:$C$11,2,1),VLOOKUP(D698,Barem!$B$12:$C$21,2,1))</f>
        <v>0</v>
      </c>
      <c r="H698" s="18">
        <f>IF(G698=0,0,IF(B698="F",VLOOKUP(F698,Barem!$G$2:$H$11,2,1),VLOOKUP(F698,Barem!$G$12:$H$21,2,1)))</f>
        <v>0</v>
      </c>
      <c r="I698" s="24"/>
      <c r="J698" s="19">
        <f>VLOOKUP($C698, Barem!$L:$N,3,0)</f>
        <v>0.3</v>
      </c>
      <c r="K698" s="19">
        <f>VLOOKUP($C698, Barem!$L:$O,4,0)</f>
        <v>0.2</v>
      </c>
      <c r="L698" s="19">
        <f>VLOOKUP($C698, Barem!$L:$P,5,0)</f>
        <v>0.5</v>
      </c>
      <c r="M698" s="49"/>
      <c r="N698" s="83">
        <f>IF(D698&gt;21,VLOOKUP(D698,Barem!$R$1:$S$48,2,1),0)</f>
        <v>0</v>
      </c>
      <c r="O698" s="46">
        <f t="shared" si="49"/>
        <v>0</v>
      </c>
      <c r="P698" s="52"/>
      <c r="Q698" s="18">
        <f t="shared" si="50"/>
        <v>1</v>
      </c>
      <c r="S698" s="76" t="e">
        <f t="shared" si="47"/>
        <v>#DIV/0!</v>
      </c>
    </row>
    <row r="699" spans="1:19" x14ac:dyDescent="0.2">
      <c r="A699" s="23" t="s">
        <v>73</v>
      </c>
      <c r="B699" s="36" t="str">
        <f>VLOOKUP(A699,Participanti!A:B,2,0)</f>
        <v>M</v>
      </c>
      <c r="C699" s="24">
        <v>15</v>
      </c>
      <c r="D699" s="24">
        <v>26.58</v>
      </c>
      <c r="E699" s="25">
        <v>0.29046296296296298</v>
      </c>
      <c r="F699" s="26">
        <f t="shared" si="48"/>
        <v>1.0927876710419978E-2</v>
      </c>
      <c r="G699" s="18">
        <f>IF(B699="F",VLOOKUP(D699,Barem!$B$2:$C$11,2,1),VLOOKUP(D699,Barem!$B$12:$C$21,2,1))</f>
        <v>5</v>
      </c>
      <c r="H699" s="18">
        <f>IF(G699=0,0,IF(B699="F",VLOOKUP(F699,Barem!$G$2:$H$11,2,1),VLOOKUP(F699,Barem!$G$12:$H$21,2,1)))</f>
        <v>0</v>
      </c>
      <c r="I699" s="24">
        <v>4</v>
      </c>
      <c r="J699" s="19">
        <f>VLOOKUP($C699, Barem!$L:$N,3,0)</f>
        <v>0.3</v>
      </c>
      <c r="K699" s="19">
        <f>VLOOKUP($C699, Barem!$L:$O,4,0)</f>
        <v>0.2</v>
      </c>
      <c r="L699" s="19">
        <f>VLOOKUP($C699, Barem!$L:$P,5,0)</f>
        <v>0.5</v>
      </c>
      <c r="M699" s="49">
        <v>1.5</v>
      </c>
      <c r="N699" s="83">
        <f>IF(D699&gt;21,VLOOKUP(D699,Barem!$R$1:$S$48,2,1),0)</f>
        <v>0.1</v>
      </c>
      <c r="O699" s="46">
        <f t="shared" si="49"/>
        <v>5.0999999999999996</v>
      </c>
      <c r="P699" s="52">
        <v>43694</v>
      </c>
      <c r="Q699" s="18">
        <f t="shared" si="50"/>
        <v>1</v>
      </c>
      <c r="S699" s="76">
        <f t="shared" si="47"/>
        <v>0.19187358916478556</v>
      </c>
    </row>
    <row r="700" spans="1:19" x14ac:dyDescent="0.2">
      <c r="A700" s="23" t="s">
        <v>74</v>
      </c>
      <c r="B700" s="36" t="str">
        <f>VLOOKUP(A700,Participanti!A:B,2,0)</f>
        <v>M</v>
      </c>
      <c r="C700" s="24">
        <v>15</v>
      </c>
      <c r="D700" s="24"/>
      <c r="E700" s="25"/>
      <c r="F700" s="26" t="e">
        <f t="shared" si="48"/>
        <v>#DIV/0!</v>
      </c>
      <c r="G700" s="18">
        <f>IF(B700="F",VLOOKUP(D700,Barem!$B$2:$C$11,2,1),VLOOKUP(D700,Barem!$B$12:$C$21,2,1))</f>
        <v>0</v>
      </c>
      <c r="H700" s="18">
        <f>IF(G700=0,0,IF(B700="F",VLOOKUP(F700,Barem!$G$2:$H$11,2,1),VLOOKUP(F700,Barem!$G$12:$H$21,2,1)))</f>
        <v>0</v>
      </c>
      <c r="I700" s="24"/>
      <c r="J700" s="19">
        <f>VLOOKUP($C700, Barem!$L:$N,3,0)</f>
        <v>0.3</v>
      </c>
      <c r="K700" s="19">
        <f>VLOOKUP($C700, Barem!$L:$O,4,0)</f>
        <v>0.2</v>
      </c>
      <c r="L700" s="19">
        <f>VLOOKUP($C700, Barem!$L:$P,5,0)</f>
        <v>0.5</v>
      </c>
      <c r="M700" s="49"/>
      <c r="N700" s="83">
        <f>IF(D700&gt;21,VLOOKUP(D700,Barem!$R$1:$S$48,2,1),0)</f>
        <v>0</v>
      </c>
      <c r="O700" s="46">
        <f t="shared" si="49"/>
        <v>0</v>
      </c>
      <c r="P700" s="52"/>
      <c r="Q700" s="18">
        <f t="shared" si="50"/>
        <v>1</v>
      </c>
      <c r="S700" s="76" t="e">
        <f t="shared" si="47"/>
        <v>#DIV/0!</v>
      </c>
    </row>
    <row r="701" spans="1:19" x14ac:dyDescent="0.2">
      <c r="A701" s="23" t="s">
        <v>75</v>
      </c>
      <c r="B701" s="36" t="str">
        <f>VLOOKUP(A701,Participanti!A:B,2,0)</f>
        <v>M</v>
      </c>
      <c r="C701" s="24">
        <v>15</v>
      </c>
      <c r="D701" s="24"/>
      <c r="E701" s="25"/>
      <c r="F701" s="26" t="e">
        <f t="shared" si="48"/>
        <v>#DIV/0!</v>
      </c>
      <c r="G701" s="18">
        <f>IF(B701="F",VLOOKUP(D701,Barem!$B$2:$C$11,2,1),VLOOKUP(D701,Barem!$B$12:$C$21,2,1))</f>
        <v>0</v>
      </c>
      <c r="H701" s="18">
        <f>IF(G701=0,0,IF(B701="F",VLOOKUP(F701,Barem!$G$2:$H$11,2,1),VLOOKUP(F701,Barem!$G$12:$H$21,2,1)))</f>
        <v>0</v>
      </c>
      <c r="I701" s="24"/>
      <c r="J701" s="19">
        <f>VLOOKUP($C701, Barem!$L:$N,3,0)</f>
        <v>0.3</v>
      </c>
      <c r="K701" s="19">
        <f>VLOOKUP($C701, Barem!$L:$O,4,0)</f>
        <v>0.2</v>
      </c>
      <c r="L701" s="19">
        <f>VLOOKUP($C701, Barem!$L:$P,5,0)</f>
        <v>0.5</v>
      </c>
      <c r="M701" s="49"/>
      <c r="N701" s="83">
        <f>IF(D701&gt;21,VLOOKUP(D701,Barem!$R$1:$S$48,2,1),0)</f>
        <v>0</v>
      </c>
      <c r="O701" s="46">
        <f t="shared" si="49"/>
        <v>0</v>
      </c>
      <c r="P701" s="52"/>
      <c r="Q701" s="18">
        <f t="shared" si="50"/>
        <v>1</v>
      </c>
      <c r="S701" s="76" t="e">
        <f t="shared" si="47"/>
        <v>#DIV/0!</v>
      </c>
    </row>
    <row r="702" spans="1:19" x14ac:dyDescent="0.2">
      <c r="A702" s="23" t="s">
        <v>77</v>
      </c>
      <c r="B702" s="36" t="str">
        <f>VLOOKUP(A702,Participanti!A:B,2,0)</f>
        <v>M</v>
      </c>
      <c r="C702" s="24">
        <v>15</v>
      </c>
      <c r="D702" s="24">
        <v>13</v>
      </c>
      <c r="E702" s="25">
        <v>4.4340277777777777E-2</v>
      </c>
      <c r="F702" s="26">
        <f t="shared" si="48"/>
        <v>3.4107905982905984E-3</v>
      </c>
      <c r="G702" s="18">
        <f>IF(B702="F",VLOOKUP(D702,Barem!$B$2:$C$11,2,1),VLOOKUP(D702,Barem!$B$12:$C$21,2,1))</f>
        <v>3</v>
      </c>
      <c r="H702" s="18">
        <f>IF(G702=0,0,IF(B702="F",VLOOKUP(F702,Barem!$G$2:$H$11,2,1),VLOOKUP(F702,Barem!$G$12:$H$21,2,1)))</f>
        <v>3</v>
      </c>
      <c r="I702" s="24">
        <v>3</v>
      </c>
      <c r="J702" s="19">
        <f>VLOOKUP($C702, Barem!$L:$N,3,0)</f>
        <v>0.3</v>
      </c>
      <c r="K702" s="19">
        <f>VLOOKUP($C702, Barem!$L:$O,4,0)</f>
        <v>0.2</v>
      </c>
      <c r="L702" s="19">
        <f>VLOOKUP($C702, Barem!$L:$P,5,0)</f>
        <v>0.5</v>
      </c>
      <c r="M702" s="49"/>
      <c r="N702" s="83">
        <f>IF(D702&gt;21,VLOOKUP(D702,Barem!$R$1:$S$48,2,1),0)</f>
        <v>0</v>
      </c>
      <c r="O702" s="46">
        <f t="shared" si="49"/>
        <v>3</v>
      </c>
      <c r="P702" s="52">
        <v>43692</v>
      </c>
      <c r="Q702" s="18">
        <f t="shared" si="50"/>
        <v>1</v>
      </c>
      <c r="S702" s="76">
        <f t="shared" si="47"/>
        <v>0.23076923076923078</v>
      </c>
    </row>
    <row r="703" spans="1:19" x14ac:dyDescent="0.2">
      <c r="A703" s="23" t="s">
        <v>91</v>
      </c>
      <c r="B703" s="36" t="str">
        <f>VLOOKUP(A703,Participanti!A:B,2,0)</f>
        <v>M</v>
      </c>
      <c r="C703" s="24">
        <v>15</v>
      </c>
      <c r="D703" s="24">
        <v>11.72</v>
      </c>
      <c r="E703" s="25">
        <v>4.3807870370370372E-2</v>
      </c>
      <c r="F703" s="26">
        <f t="shared" si="48"/>
        <v>3.7378728984957654E-3</v>
      </c>
      <c r="G703" s="18">
        <f>IF(B703="F",VLOOKUP(D703,Barem!$B$2:$C$11,2,1),VLOOKUP(D703,Barem!$B$12:$C$21,2,1))</f>
        <v>2.5</v>
      </c>
      <c r="H703" s="18">
        <f>IF(G703=0,0,IF(B703="F",VLOOKUP(F703,Barem!$G$2:$H$11,2,1),VLOOKUP(F703,Barem!$G$12:$H$21,2,1)))</f>
        <v>2</v>
      </c>
      <c r="I703" s="24">
        <v>2.5</v>
      </c>
      <c r="J703" s="19">
        <f>VLOOKUP($C703, Barem!$L:$N,3,0)</f>
        <v>0.3</v>
      </c>
      <c r="K703" s="19">
        <f>VLOOKUP($C703, Barem!$L:$O,4,0)</f>
        <v>0.2</v>
      </c>
      <c r="L703" s="19">
        <f>VLOOKUP($C703, Barem!$L:$P,5,0)</f>
        <v>0.5</v>
      </c>
      <c r="M703" s="49"/>
      <c r="N703" s="83">
        <f>IF(D703&gt;21,VLOOKUP(D703,Barem!$R$1:$S$48,2,1),0)</f>
        <v>0</v>
      </c>
      <c r="O703" s="46">
        <f t="shared" si="49"/>
        <v>2.4</v>
      </c>
      <c r="P703" s="52">
        <v>43693</v>
      </c>
      <c r="Q703" s="18">
        <f t="shared" si="50"/>
        <v>1</v>
      </c>
      <c r="S703" s="76">
        <f t="shared" si="47"/>
        <v>0.20477815699658702</v>
      </c>
    </row>
    <row r="704" spans="1:19" x14ac:dyDescent="0.2">
      <c r="A704" s="23" t="s">
        <v>92</v>
      </c>
      <c r="B704" s="36" t="str">
        <f>VLOOKUP(A704,Participanti!A:B,2,0)</f>
        <v>M</v>
      </c>
      <c r="C704" s="24">
        <v>15</v>
      </c>
      <c r="D704" s="24">
        <f>10.11+6.95</f>
        <v>17.059999999999999</v>
      </c>
      <c r="E704" s="25">
        <v>0.20473379629629629</v>
      </c>
      <c r="F704" s="26">
        <f t="shared" si="48"/>
        <v>1.2000808692631671E-2</v>
      </c>
      <c r="G704" s="18">
        <f>IF(B704="F",VLOOKUP(D704,Barem!$B$2:$C$11,2,1),VLOOKUP(D704,Barem!$B$12:$C$21,2,1))</f>
        <v>4</v>
      </c>
      <c r="H704" s="18">
        <f>IF(G704=0,0,IF(B704="F",VLOOKUP(F704,Barem!$G$2:$H$11,2,1),VLOOKUP(F704,Barem!$G$12:$H$21,2,1)))</f>
        <v>0</v>
      </c>
      <c r="I704" s="24">
        <v>4.5</v>
      </c>
      <c r="J704" s="19">
        <f>VLOOKUP($C704, Barem!$L:$N,3,0)</f>
        <v>0.3</v>
      </c>
      <c r="K704" s="19">
        <f>VLOOKUP($C704, Barem!$L:$O,4,0)</f>
        <v>0.2</v>
      </c>
      <c r="L704" s="19">
        <f>VLOOKUP($C704, Barem!$L:$P,5,0)</f>
        <v>0.5</v>
      </c>
      <c r="M704" s="49"/>
      <c r="N704" s="83">
        <f>IF(D704&gt;21,VLOOKUP(D704,Barem!$R$1:$S$48,2,1),0)</f>
        <v>0</v>
      </c>
      <c r="O704" s="46">
        <f t="shared" si="49"/>
        <v>3.45</v>
      </c>
      <c r="P704" s="52">
        <v>43694</v>
      </c>
      <c r="Q704" s="18">
        <f t="shared" si="50"/>
        <v>1</v>
      </c>
      <c r="S704" s="76">
        <f t="shared" si="47"/>
        <v>0.20222743259085582</v>
      </c>
    </row>
    <row r="705" spans="1:19" x14ac:dyDescent="0.2">
      <c r="A705" s="23" t="s">
        <v>231</v>
      </c>
      <c r="B705" s="36" t="str">
        <f>VLOOKUP(A705,Participanti!A:B,2,0)</f>
        <v>M</v>
      </c>
      <c r="C705" s="24">
        <v>15</v>
      </c>
      <c r="D705" s="24">
        <v>32.700000000000003</v>
      </c>
      <c r="E705" s="25">
        <v>0.53119212962962969</v>
      </c>
      <c r="F705" s="26">
        <f t="shared" si="48"/>
        <v>1.6244407633933627E-2</v>
      </c>
      <c r="G705" s="18">
        <f>IF(B705="F",VLOOKUP(D705,Barem!$B$2:$C$11,2,1),VLOOKUP(D705,Barem!$B$12:$C$21,2,1))</f>
        <v>5</v>
      </c>
      <c r="H705" s="18">
        <f>IF(G705=0,0,IF(B705="F",VLOOKUP(F705,Barem!$G$2:$H$11,2,1),VLOOKUP(F705,Barem!$G$12:$H$21,2,1)))</f>
        <v>0</v>
      </c>
      <c r="I705" s="24">
        <v>5</v>
      </c>
      <c r="J705" s="19">
        <f>VLOOKUP($C705, Barem!$L:$N,3,0)</f>
        <v>0.3</v>
      </c>
      <c r="K705" s="19">
        <f>VLOOKUP($C705, Barem!$L:$O,4,0)</f>
        <v>0.2</v>
      </c>
      <c r="L705" s="19">
        <f>VLOOKUP($C705, Barem!$L:$P,5,0)</f>
        <v>0.5</v>
      </c>
      <c r="M705" s="49">
        <v>1.5</v>
      </c>
      <c r="N705" s="83">
        <f>IF(D705&gt;21,VLOOKUP(D705,Barem!$R$1:$S$48,2,1),0)</f>
        <v>0.2</v>
      </c>
      <c r="O705" s="46">
        <f t="shared" si="49"/>
        <v>5.7</v>
      </c>
      <c r="P705" s="52">
        <v>43694</v>
      </c>
      <c r="Q705" s="18">
        <f t="shared" si="50"/>
        <v>1</v>
      </c>
      <c r="S705" s="76">
        <f t="shared" si="47"/>
        <v>0.17431192660550457</v>
      </c>
    </row>
    <row r="706" spans="1:19" x14ac:dyDescent="0.2">
      <c r="A706" s="23" t="s">
        <v>93</v>
      </c>
      <c r="B706" s="36" t="str">
        <f>VLOOKUP(A706,Participanti!A:B,2,0)</f>
        <v>F</v>
      </c>
      <c r="C706" s="24">
        <v>15</v>
      </c>
      <c r="D706" s="24">
        <v>10</v>
      </c>
      <c r="E706" s="25">
        <v>6.2685185185185191E-2</v>
      </c>
      <c r="F706" s="26">
        <f t="shared" si="48"/>
        <v>6.2685185185185188E-3</v>
      </c>
      <c r="G706" s="18">
        <f>IF(B706="F",VLOOKUP(D706,Barem!$B$2:$C$11,2,1),VLOOKUP(D706,Barem!$B$12:$C$21,2,1))</f>
        <v>2.5</v>
      </c>
      <c r="H706" s="18">
        <f>IF(G706=0,0,IF(B706="F",VLOOKUP(F706,Barem!$G$2:$H$11,2,1),VLOOKUP(F706,Barem!$G$12:$H$21,2,1)))</f>
        <v>0</v>
      </c>
      <c r="I706" s="24">
        <v>3.5</v>
      </c>
      <c r="J706" s="19">
        <f>VLOOKUP($C706, Barem!$L:$N,3,0)</f>
        <v>0.3</v>
      </c>
      <c r="K706" s="19">
        <f>VLOOKUP($C706, Barem!$L:$O,4,0)</f>
        <v>0.2</v>
      </c>
      <c r="L706" s="19">
        <f>VLOOKUP($C706, Barem!$L:$P,5,0)</f>
        <v>0.5</v>
      </c>
      <c r="M706" s="49"/>
      <c r="N706" s="83">
        <f>IF(D706&gt;21,VLOOKUP(D706,Barem!$R$1:$S$48,2,1),0)</f>
        <v>0</v>
      </c>
      <c r="O706" s="46">
        <f t="shared" si="49"/>
        <v>2.5</v>
      </c>
      <c r="P706" s="52">
        <v>43695</v>
      </c>
      <c r="Q706" s="18">
        <f t="shared" si="50"/>
        <v>1</v>
      </c>
      <c r="S706" s="76">
        <f t="shared" si="47"/>
        <v>0.25</v>
      </c>
    </row>
    <row r="707" spans="1:19" x14ac:dyDescent="0.2">
      <c r="A707" s="23" t="s">
        <v>97</v>
      </c>
      <c r="B707" s="36" t="str">
        <f>VLOOKUP(A707,Participanti!A:B,2,0)</f>
        <v>M</v>
      </c>
      <c r="C707" s="24">
        <v>15</v>
      </c>
      <c r="D707" s="24">
        <v>42.2</v>
      </c>
      <c r="E707" s="25">
        <v>0.28863425925925928</v>
      </c>
      <c r="F707" s="26">
        <f t="shared" si="48"/>
        <v>6.8396743900298405E-3</v>
      </c>
      <c r="G707" s="18">
        <f>IF(B707="F",VLOOKUP(D707,Barem!$B$2:$C$11,2,1),VLOOKUP(D707,Barem!$B$12:$C$21,2,1))</f>
        <v>5</v>
      </c>
      <c r="H707" s="18">
        <f>IF(G707=0,0,IF(B707="F",VLOOKUP(F707,Barem!$G$2:$H$11,2,1),VLOOKUP(F707,Barem!$G$12:$H$21,2,1)))</f>
        <v>0</v>
      </c>
      <c r="I707" s="24">
        <v>4.5</v>
      </c>
      <c r="J707" s="19">
        <f>VLOOKUP($C707, Barem!$L:$N,3,0)</f>
        <v>0.3</v>
      </c>
      <c r="K707" s="19">
        <f>VLOOKUP($C707, Barem!$L:$O,4,0)</f>
        <v>0.2</v>
      </c>
      <c r="L707" s="19">
        <f>VLOOKUP($C707, Barem!$L:$P,5,0)</f>
        <v>0.5</v>
      </c>
      <c r="M707" s="49">
        <v>1.5</v>
      </c>
      <c r="N707" s="83">
        <f>IF(D707&gt;21,VLOOKUP(D707,Barem!$R$1:$S$48,2,1),0)</f>
        <v>0.4</v>
      </c>
      <c r="O707" s="46">
        <f t="shared" si="49"/>
        <v>5.65</v>
      </c>
      <c r="P707" s="52">
        <v>43689</v>
      </c>
      <c r="Q707" s="18">
        <f t="shared" si="50"/>
        <v>1</v>
      </c>
      <c r="S707" s="76">
        <f t="shared" si="47"/>
        <v>0.13388625592417061</v>
      </c>
    </row>
    <row r="708" spans="1:19" x14ac:dyDescent="0.2">
      <c r="A708" s="23" t="s">
        <v>53</v>
      </c>
      <c r="B708" s="36" t="str">
        <f>VLOOKUP(A708,Participanti!A:B,2,0)</f>
        <v>F</v>
      </c>
      <c r="C708" s="24">
        <v>15</v>
      </c>
      <c r="D708" s="24">
        <v>14.52</v>
      </c>
      <c r="E708" s="25">
        <v>5.31712962962963E-2</v>
      </c>
      <c r="F708" s="26">
        <f t="shared" si="48"/>
        <v>3.6619350066319765E-3</v>
      </c>
      <c r="G708" s="18">
        <f>IF(B708="F",VLOOKUP(D708,Barem!$B$2:$C$11,2,1),VLOOKUP(D708,Barem!$B$12:$C$21,2,1))</f>
        <v>3.5</v>
      </c>
      <c r="H708" s="18">
        <f>IF(G708=0,0,IF(B708="F",VLOOKUP(F708,Barem!$G$2:$H$11,2,1),VLOOKUP(F708,Barem!$G$12:$H$21,2,1)))</f>
        <v>3</v>
      </c>
      <c r="I708" s="24">
        <v>4</v>
      </c>
      <c r="J708" s="19">
        <f>VLOOKUP($C708, Barem!$L:$N,3,0)</f>
        <v>0.3</v>
      </c>
      <c r="K708" s="19">
        <f>VLOOKUP($C708, Barem!$L:$O,4,0)</f>
        <v>0.2</v>
      </c>
      <c r="L708" s="19">
        <f>VLOOKUP($C708, Barem!$L:$P,5,0)</f>
        <v>0.5</v>
      </c>
      <c r="M708" s="49"/>
      <c r="N708" s="83">
        <f>IF(D708&gt;21,VLOOKUP(D708,Barem!$R$1:$S$48,2,1),0)</f>
        <v>0</v>
      </c>
      <c r="O708" s="46">
        <f t="shared" si="49"/>
        <v>3.6500000000000004</v>
      </c>
      <c r="P708" s="52">
        <v>43691</v>
      </c>
      <c r="Q708" s="18">
        <f t="shared" si="50"/>
        <v>1</v>
      </c>
      <c r="S708" s="76">
        <f t="shared" si="47"/>
        <v>0.25137741046831957</v>
      </c>
    </row>
    <row r="709" spans="1:19" x14ac:dyDescent="0.2">
      <c r="A709" s="23" t="s">
        <v>76</v>
      </c>
      <c r="B709" s="36" t="str">
        <f>VLOOKUP(A709,Participanti!A:B,2,0)</f>
        <v>F</v>
      </c>
      <c r="C709" s="24">
        <v>15</v>
      </c>
      <c r="D709" s="24"/>
      <c r="E709" s="25"/>
      <c r="F709" s="26" t="e">
        <f t="shared" si="48"/>
        <v>#DIV/0!</v>
      </c>
      <c r="G709" s="18">
        <f>IF(B709="F",VLOOKUP(D709,Barem!$B$2:$C$11,2,1),VLOOKUP(D709,Barem!$B$12:$C$21,2,1))</f>
        <v>0</v>
      </c>
      <c r="H709" s="18">
        <f>IF(G709=0,0,IF(B709="F",VLOOKUP(F709,Barem!$G$2:$H$11,2,1),VLOOKUP(F709,Barem!$G$12:$H$21,2,1)))</f>
        <v>0</v>
      </c>
      <c r="I709" s="24"/>
      <c r="J709" s="19">
        <f>VLOOKUP($C709, Barem!$L:$N,3,0)</f>
        <v>0.3</v>
      </c>
      <c r="K709" s="19">
        <f>VLOOKUP($C709, Barem!$L:$O,4,0)</f>
        <v>0.2</v>
      </c>
      <c r="L709" s="19">
        <f>VLOOKUP($C709, Barem!$L:$P,5,0)</f>
        <v>0.5</v>
      </c>
      <c r="M709" s="49"/>
      <c r="N709" s="83">
        <f>IF(D709&gt;21,VLOOKUP(D709,Barem!$R$1:$S$48,2,1),0)</f>
        <v>0</v>
      </c>
      <c r="O709" s="46">
        <f t="shared" si="49"/>
        <v>0</v>
      </c>
      <c r="P709" s="52"/>
      <c r="Q709" s="18">
        <f t="shared" si="50"/>
        <v>1</v>
      </c>
      <c r="S709" s="76" t="e">
        <f t="shared" si="47"/>
        <v>#DIV/0!</v>
      </c>
    </row>
    <row r="710" spans="1:19" x14ac:dyDescent="0.2">
      <c r="A710" s="23" t="s">
        <v>138</v>
      </c>
      <c r="B710" s="36" t="str">
        <f>VLOOKUP(A710,Participanti!A:B,2,0)</f>
        <v>M</v>
      </c>
      <c r="C710" s="24">
        <v>15</v>
      </c>
      <c r="D710" s="24">
        <v>10.029999999999999</v>
      </c>
      <c r="E710" s="25">
        <v>3.8148148148148146E-2</v>
      </c>
      <c r="F710" s="26">
        <f t="shared" si="48"/>
        <v>3.8034046010117797E-3</v>
      </c>
      <c r="G710" s="18">
        <f>IF(B710="F",VLOOKUP(D710,Barem!$B$2:$C$11,2,1),VLOOKUP(D710,Barem!$B$12:$C$21,2,1))</f>
        <v>2.5</v>
      </c>
      <c r="H710" s="18">
        <f>IF(G710=0,0,IF(B710="F",VLOOKUP(F710,Barem!$G$2:$H$11,2,1),VLOOKUP(F710,Barem!$G$12:$H$21,2,1)))</f>
        <v>2</v>
      </c>
      <c r="I710" s="24">
        <v>3.5</v>
      </c>
      <c r="J710" s="19">
        <f>VLOOKUP($C710, Barem!$L:$N,3,0)</f>
        <v>0.3</v>
      </c>
      <c r="K710" s="19">
        <f>VLOOKUP($C710, Barem!$L:$O,4,0)</f>
        <v>0.2</v>
      </c>
      <c r="L710" s="19">
        <f>VLOOKUP($C710, Barem!$L:$P,5,0)</f>
        <v>0.5</v>
      </c>
      <c r="M710" s="49"/>
      <c r="N710" s="83">
        <f>IF(D710&gt;21,VLOOKUP(D710,Barem!$R$1:$S$48,2,1),0)</f>
        <v>0</v>
      </c>
      <c r="O710" s="46">
        <f t="shared" si="49"/>
        <v>2.9</v>
      </c>
      <c r="P710" s="52">
        <v>43694</v>
      </c>
      <c r="Q710" s="18">
        <f t="shared" si="50"/>
        <v>1</v>
      </c>
      <c r="S710" s="76">
        <f t="shared" si="47"/>
        <v>0.28913260219341974</v>
      </c>
    </row>
    <row r="711" spans="1:19" x14ac:dyDescent="0.2">
      <c r="A711" s="23" t="s">
        <v>189</v>
      </c>
      <c r="B711" s="36" t="str">
        <f>VLOOKUP(A711,Participanti!A:B,2,0)</f>
        <v>M</v>
      </c>
      <c r="C711" s="24">
        <v>15</v>
      </c>
      <c r="D711" s="24"/>
      <c r="E711" s="25"/>
      <c r="F711" s="26"/>
      <c r="G711" s="18">
        <f>IF(B711="F",VLOOKUP(D711,Barem!$B$2:$C$11,2,1),VLOOKUP(D711,Barem!$B$12:$C$21,2,1))</f>
        <v>0</v>
      </c>
      <c r="H711" s="18">
        <f>IF(G711=0,0,IF(B711="F",VLOOKUP(F711,Barem!$G$2:$H$11,2,1),VLOOKUP(F711,Barem!$G$12:$H$21,2,1)))</f>
        <v>0</v>
      </c>
      <c r="I711" s="24"/>
      <c r="J711" s="19">
        <f>VLOOKUP($C711, Barem!$L:$N,3,0)</f>
        <v>0.3</v>
      </c>
      <c r="K711" s="19">
        <f>VLOOKUP($C711, Barem!$L:$O,4,0)</f>
        <v>0.2</v>
      </c>
      <c r="L711" s="19">
        <f>VLOOKUP($C711, Barem!$L:$P,5,0)</f>
        <v>0.5</v>
      </c>
      <c r="M711" s="49"/>
      <c r="N711" s="83">
        <f>IF(D711&gt;21,VLOOKUP(D711,Barem!$R$1:$S$48,2,1),0)</f>
        <v>0</v>
      </c>
      <c r="O711" s="46">
        <f t="shared" si="49"/>
        <v>0</v>
      </c>
      <c r="P711" s="52"/>
      <c r="Q711" s="18">
        <f t="shared" si="50"/>
        <v>1</v>
      </c>
      <c r="S711" s="76" t="e">
        <f t="shared" ref="S711:S725" si="51">O711/D711</f>
        <v>#DIV/0!</v>
      </c>
    </row>
    <row r="712" spans="1:19" x14ac:dyDescent="0.2">
      <c r="A712" s="23" t="s">
        <v>191</v>
      </c>
      <c r="B712" s="36" t="str">
        <f>VLOOKUP(A712,Participanti!A:B,2,0)</f>
        <v>M</v>
      </c>
      <c r="C712" s="24">
        <v>15</v>
      </c>
      <c r="D712" s="24">
        <v>4.58</v>
      </c>
      <c r="E712" s="25">
        <v>1.5659722222222224E-2</v>
      </c>
      <c r="F712" s="26">
        <f t="shared" ref="F712:F725" si="52">E712/D712</f>
        <v>3.4191533236293064E-3</v>
      </c>
      <c r="G712" s="18">
        <f>IF(B712="F",VLOOKUP(D712,Barem!$B$2:$C$11,2,1),VLOOKUP(D712,Barem!$B$12:$C$21,2,1))</f>
        <v>1</v>
      </c>
      <c r="H712" s="18">
        <f>IF(G712=0,0,IF(B712="F",VLOOKUP(F712,Barem!$G$2:$H$11,2,1),VLOOKUP(F712,Barem!$G$12:$H$21,2,1)))</f>
        <v>3</v>
      </c>
      <c r="I712" s="24">
        <v>2</v>
      </c>
      <c r="J712" s="19">
        <f>VLOOKUP($C712, Barem!$L:$N,3,0)</f>
        <v>0.3</v>
      </c>
      <c r="K712" s="19">
        <f>VLOOKUP($C712, Barem!$L:$O,4,0)</f>
        <v>0.2</v>
      </c>
      <c r="L712" s="19">
        <f>VLOOKUP($C712, Barem!$L:$P,5,0)</f>
        <v>0.5</v>
      </c>
      <c r="M712" s="49"/>
      <c r="N712" s="83">
        <f>IF(D712&gt;21,VLOOKUP(D712,Barem!$R$1:$S$48,2,1),0)</f>
        <v>0</v>
      </c>
      <c r="O712" s="46">
        <f t="shared" si="49"/>
        <v>1.9000000000000001</v>
      </c>
      <c r="P712" s="52">
        <v>43695</v>
      </c>
      <c r="Q712" s="18">
        <f t="shared" si="50"/>
        <v>1</v>
      </c>
      <c r="S712" s="76">
        <f t="shared" si="51"/>
        <v>0.41484716157205243</v>
      </c>
    </row>
    <row r="713" spans="1:19" x14ac:dyDescent="0.2">
      <c r="A713" s="23" t="s">
        <v>193</v>
      </c>
      <c r="B713" s="36" t="str">
        <f>VLOOKUP(A713,Participanti!A:B,2,0)</f>
        <v>M</v>
      </c>
      <c r="C713" s="24">
        <v>15</v>
      </c>
      <c r="D713" s="24"/>
      <c r="E713" s="25"/>
      <c r="F713" s="26" t="e">
        <f t="shared" si="52"/>
        <v>#DIV/0!</v>
      </c>
      <c r="G713" s="18">
        <f>IF(B713="F",VLOOKUP(D713,Barem!$B$2:$C$11,2,1),VLOOKUP(D713,Barem!$B$12:$C$21,2,1))</f>
        <v>0</v>
      </c>
      <c r="H713" s="18">
        <f>IF(G713=0,0,IF(B713="F",VLOOKUP(F713,Barem!$G$2:$H$11,2,1),VLOOKUP(F713,Barem!$G$12:$H$21,2,1)))</f>
        <v>0</v>
      </c>
      <c r="I713" s="24"/>
      <c r="J713" s="19">
        <f>VLOOKUP($C713, Barem!$L:$N,3,0)</f>
        <v>0.3</v>
      </c>
      <c r="K713" s="19">
        <f>VLOOKUP($C713, Barem!$L:$O,4,0)</f>
        <v>0.2</v>
      </c>
      <c r="L713" s="19">
        <f>VLOOKUP($C713, Barem!$L:$P,5,0)</f>
        <v>0.5</v>
      </c>
      <c r="M713" s="49"/>
      <c r="N713" s="83">
        <f>IF(D713&gt;21,VLOOKUP(D713,Barem!$R$1:$S$48,2,1),0)</f>
        <v>0</v>
      </c>
      <c r="O713" s="46">
        <f t="shared" si="49"/>
        <v>0</v>
      </c>
      <c r="P713" s="52"/>
      <c r="Q713" s="18">
        <f t="shared" si="50"/>
        <v>1</v>
      </c>
      <c r="S713" s="76" t="e">
        <f t="shared" si="51"/>
        <v>#DIV/0!</v>
      </c>
    </row>
    <row r="714" spans="1:19" x14ac:dyDescent="0.2">
      <c r="A714" s="23" t="s">
        <v>194</v>
      </c>
      <c r="B714" s="36" t="str">
        <f>VLOOKUP(A714,Participanti!A:B,2,0)</f>
        <v>F</v>
      </c>
      <c r="C714" s="24">
        <v>15</v>
      </c>
      <c r="D714" s="24">
        <v>18.16</v>
      </c>
      <c r="E714" s="25">
        <v>0.1829861111111111</v>
      </c>
      <c r="F714" s="26">
        <f t="shared" si="52"/>
        <v>1.0076327704356338E-2</v>
      </c>
      <c r="G714" s="18">
        <f>IF(B714="F",VLOOKUP(D714,Barem!$B$2:$C$11,2,1),VLOOKUP(D714,Barem!$B$12:$C$21,2,1))</f>
        <v>4.5</v>
      </c>
      <c r="H714" s="18">
        <f>IF(G714=0,0,IF(B714="F",VLOOKUP(F714,Barem!$G$2:$H$11,2,1),VLOOKUP(F714,Barem!$G$12:$H$21,2,1)))</f>
        <v>0</v>
      </c>
      <c r="I714" s="24">
        <v>4.5</v>
      </c>
      <c r="J714" s="19">
        <f>VLOOKUP($C714, Barem!$L:$N,3,0)</f>
        <v>0.3</v>
      </c>
      <c r="K714" s="19">
        <f>VLOOKUP($C714, Barem!$L:$O,4,0)</f>
        <v>0.2</v>
      </c>
      <c r="L714" s="19">
        <f>VLOOKUP($C714, Barem!$L:$P,5,0)</f>
        <v>0.5</v>
      </c>
      <c r="M714" s="49">
        <v>1.5</v>
      </c>
      <c r="N714" s="83">
        <f>IF(D714&gt;21,VLOOKUP(D714,Barem!$R$1:$S$48,2,1),0)</f>
        <v>0</v>
      </c>
      <c r="O714" s="46">
        <f t="shared" si="49"/>
        <v>5.0999999999999996</v>
      </c>
      <c r="P714" s="52">
        <v>43694</v>
      </c>
      <c r="Q714" s="18">
        <f t="shared" si="50"/>
        <v>1</v>
      </c>
      <c r="S714" s="76">
        <f t="shared" si="51"/>
        <v>0.28083700440528631</v>
      </c>
    </row>
    <row r="715" spans="1:19" x14ac:dyDescent="0.2">
      <c r="A715" s="23" t="s">
        <v>195</v>
      </c>
      <c r="B715" s="36" t="str">
        <f>VLOOKUP(A715,Participanti!A:B,2,0)</f>
        <v>M</v>
      </c>
      <c r="C715" s="24">
        <v>15</v>
      </c>
      <c r="D715" s="24">
        <v>10.119999999999999</v>
      </c>
      <c r="E715" s="25">
        <v>2.6493055555555558E-2</v>
      </c>
      <c r="F715" s="26">
        <f t="shared" si="52"/>
        <v>2.6178908651734744E-3</v>
      </c>
      <c r="G715" s="18">
        <f>IF(B715="F",VLOOKUP(D715,Barem!$B$2:$C$11,2,1),VLOOKUP(D715,Barem!$B$12:$C$21,2,1))</f>
        <v>2.5</v>
      </c>
      <c r="H715" s="18">
        <f>IF(G715=0,0,IF(B715="F",VLOOKUP(F715,Barem!$G$2:$H$11,2,1),VLOOKUP(F715,Barem!$G$12:$H$21,2,1)))</f>
        <v>5</v>
      </c>
      <c r="I715" s="24">
        <v>4</v>
      </c>
      <c r="J715" s="19">
        <f>VLOOKUP($C715, Barem!$L:$N,3,0)</f>
        <v>0.3</v>
      </c>
      <c r="K715" s="19">
        <f>VLOOKUP($C715, Barem!$L:$O,4,0)</f>
        <v>0.2</v>
      </c>
      <c r="L715" s="19">
        <f>VLOOKUP($C715, Barem!$L:$P,5,0)</f>
        <v>0.5</v>
      </c>
      <c r="M715" s="49"/>
      <c r="N715" s="83">
        <f>IF(D715&gt;21,VLOOKUP(D715,Barem!$R$1:$S$48,2,1),0)</f>
        <v>0</v>
      </c>
      <c r="O715" s="46">
        <f t="shared" si="49"/>
        <v>3.75</v>
      </c>
      <c r="P715" s="52">
        <v>43695</v>
      </c>
      <c r="Q715" s="18">
        <f t="shared" si="50"/>
        <v>1</v>
      </c>
      <c r="S715" s="76">
        <f t="shared" si="51"/>
        <v>0.37055335968379449</v>
      </c>
    </row>
    <row r="716" spans="1:19" x14ac:dyDescent="0.2">
      <c r="A716" s="23" t="s">
        <v>196</v>
      </c>
      <c r="B716" s="36" t="str">
        <f>VLOOKUP(A716,Participanti!A:B,2,0)</f>
        <v>M</v>
      </c>
      <c r="C716" s="24">
        <v>15</v>
      </c>
      <c r="D716" s="24"/>
      <c r="E716" s="25"/>
      <c r="F716" s="26" t="e">
        <f t="shared" si="52"/>
        <v>#DIV/0!</v>
      </c>
      <c r="G716" s="18">
        <f>IF(B716="F",VLOOKUP(D716,Barem!$B$2:$C$11,2,1),VLOOKUP(D716,Barem!$B$12:$C$21,2,1))</f>
        <v>0</v>
      </c>
      <c r="H716" s="18">
        <f>IF(G716=0,0,IF(B716="F",VLOOKUP(F716,Barem!$G$2:$H$11,2,1),VLOOKUP(F716,Barem!$G$12:$H$21,2,1)))</f>
        <v>0</v>
      </c>
      <c r="I716" s="24"/>
      <c r="J716" s="19">
        <f>VLOOKUP($C716, Barem!$L:$N,3,0)</f>
        <v>0.3</v>
      </c>
      <c r="K716" s="19">
        <f>VLOOKUP($C716, Barem!$L:$O,4,0)</f>
        <v>0.2</v>
      </c>
      <c r="L716" s="19">
        <f>VLOOKUP($C716, Barem!$L:$P,5,0)</f>
        <v>0.5</v>
      </c>
      <c r="M716" s="49"/>
      <c r="N716" s="83">
        <f>IF(D716&gt;21,VLOOKUP(D716,Barem!$R$1:$S$48,2,1),0)</f>
        <v>0</v>
      </c>
      <c r="O716" s="46">
        <f t="shared" si="49"/>
        <v>0</v>
      </c>
      <c r="P716" s="52"/>
      <c r="Q716" s="18">
        <f t="shared" si="50"/>
        <v>1</v>
      </c>
      <c r="S716" s="76" t="e">
        <f t="shared" si="51"/>
        <v>#DIV/0!</v>
      </c>
    </row>
    <row r="717" spans="1:19" x14ac:dyDescent="0.2">
      <c r="A717" s="23" t="s">
        <v>198</v>
      </c>
      <c r="B717" s="36" t="str">
        <f>VLOOKUP(A717,Participanti!A:B,2,0)</f>
        <v>M</v>
      </c>
      <c r="C717" s="24">
        <v>15</v>
      </c>
      <c r="D717" s="24">
        <v>12.01</v>
      </c>
      <c r="E717" s="25">
        <v>3.8958333333333338E-2</v>
      </c>
      <c r="F717" s="26">
        <f t="shared" si="52"/>
        <v>3.243824590618929E-3</v>
      </c>
      <c r="G717" s="18">
        <f>IF(B717="F",VLOOKUP(D717,Barem!$B$2:$C$11,2,1),VLOOKUP(D717,Barem!$B$12:$C$21,2,1))</f>
        <v>3</v>
      </c>
      <c r="H717" s="18">
        <f>IF(G717=0,0,IF(B717="F",VLOOKUP(F717,Barem!$G$2:$H$11,2,1),VLOOKUP(F717,Barem!$G$12:$H$21,2,1)))</f>
        <v>3.5</v>
      </c>
      <c r="I717" s="24">
        <v>1.5</v>
      </c>
      <c r="J717" s="19">
        <f>VLOOKUP($C717, Barem!$L:$N,3,0)</f>
        <v>0.3</v>
      </c>
      <c r="K717" s="19">
        <f>VLOOKUP($C717, Barem!$L:$O,4,0)</f>
        <v>0.2</v>
      </c>
      <c r="L717" s="19">
        <f>VLOOKUP($C717, Barem!$L:$P,5,0)</f>
        <v>0.5</v>
      </c>
      <c r="M717" s="49"/>
      <c r="N717" s="83">
        <f>IF(D717&gt;21,VLOOKUP(D717,Barem!$R$1:$S$48,2,1),0)</f>
        <v>0</v>
      </c>
      <c r="O717" s="46">
        <f t="shared" si="49"/>
        <v>2.35</v>
      </c>
      <c r="P717" s="52">
        <v>43689</v>
      </c>
      <c r="Q717" s="18">
        <f t="shared" si="50"/>
        <v>1</v>
      </c>
      <c r="S717" s="76">
        <f t="shared" si="51"/>
        <v>0.19567027477102417</v>
      </c>
    </row>
    <row r="718" spans="1:19" x14ac:dyDescent="0.2">
      <c r="A718" s="23" t="s">
        <v>200</v>
      </c>
      <c r="B718" s="36" t="str">
        <f>VLOOKUP(A718,Participanti!A:B,2,0)</f>
        <v>M</v>
      </c>
      <c r="C718" s="24">
        <v>15</v>
      </c>
      <c r="D718" s="24">
        <v>10.01</v>
      </c>
      <c r="E718" s="25">
        <v>3.3414351851851855E-2</v>
      </c>
      <c r="F718" s="26">
        <f t="shared" si="52"/>
        <v>3.3380970880970886E-3</v>
      </c>
      <c r="G718" s="18">
        <f>IF(B718="F",VLOOKUP(D718,Barem!$B$2:$C$11,2,1),VLOOKUP(D718,Barem!$B$12:$C$21,2,1))</f>
        <v>2.5</v>
      </c>
      <c r="H718" s="18">
        <f>IF(G718=0,0,IF(B718="F",VLOOKUP(F718,Barem!$G$2:$H$11,2,1),VLOOKUP(F718,Barem!$G$12:$H$21,2,1)))</f>
        <v>3</v>
      </c>
      <c r="I718" s="24">
        <v>2</v>
      </c>
      <c r="J718" s="19">
        <f>VLOOKUP($C718, Barem!$L:$N,3,0)</f>
        <v>0.3</v>
      </c>
      <c r="K718" s="19">
        <f>VLOOKUP($C718, Barem!$L:$O,4,0)</f>
        <v>0.2</v>
      </c>
      <c r="L718" s="19">
        <f>VLOOKUP($C718, Barem!$L:$P,5,0)</f>
        <v>0.5</v>
      </c>
      <c r="M718" s="49"/>
      <c r="N718" s="83">
        <f>IF(D718&gt;21,VLOOKUP(D718,Barem!$R$1:$S$48,2,1),0)</f>
        <v>0</v>
      </c>
      <c r="O718" s="46">
        <f t="shared" si="49"/>
        <v>2.35</v>
      </c>
      <c r="P718" s="52">
        <v>43693</v>
      </c>
      <c r="Q718" s="18">
        <f t="shared" si="50"/>
        <v>1</v>
      </c>
      <c r="S718" s="76">
        <f t="shared" si="51"/>
        <v>0.23476523476523478</v>
      </c>
    </row>
    <row r="719" spans="1:19" x14ac:dyDescent="0.2">
      <c r="A719" s="23" t="s">
        <v>203</v>
      </c>
      <c r="B719" s="36" t="str">
        <f>VLOOKUP(A719,Participanti!A:B,2,0)</f>
        <v>M</v>
      </c>
      <c r="C719" s="24">
        <v>15</v>
      </c>
      <c r="D719" s="24">
        <v>12.05</v>
      </c>
      <c r="E719" s="25">
        <v>5.1782407407407409E-2</v>
      </c>
      <c r="F719" s="26">
        <f t="shared" si="52"/>
        <v>4.2972952205317348E-3</v>
      </c>
      <c r="G719" s="18">
        <f>IF(B719="F",VLOOKUP(D719,Barem!$B$2:$C$11,2,1),VLOOKUP(D719,Barem!$B$12:$C$21,2,1))</f>
        <v>3</v>
      </c>
      <c r="H719" s="18">
        <f>IF(G719=0,0,IF(B719="F",VLOOKUP(F719,Barem!$G$2:$H$11,2,1),VLOOKUP(F719,Barem!$G$12:$H$21,2,1)))</f>
        <v>1</v>
      </c>
      <c r="I719" s="24">
        <v>2.5</v>
      </c>
      <c r="J719" s="19">
        <f>VLOOKUP($C719, Barem!$L:$N,3,0)</f>
        <v>0.3</v>
      </c>
      <c r="K719" s="19">
        <f>VLOOKUP($C719, Barem!$L:$O,4,0)</f>
        <v>0.2</v>
      </c>
      <c r="L719" s="19">
        <f>VLOOKUP($C719, Barem!$L:$P,5,0)</f>
        <v>0.5</v>
      </c>
      <c r="M719" s="49"/>
      <c r="N719" s="83">
        <f>IF(D719&gt;21,VLOOKUP(D719,Barem!$R$1:$S$48,2,1),0)</f>
        <v>0</v>
      </c>
      <c r="O719" s="46">
        <f t="shared" si="49"/>
        <v>2.3499999999999996</v>
      </c>
      <c r="P719" s="52">
        <v>43691</v>
      </c>
      <c r="Q719" s="18">
        <f t="shared" si="50"/>
        <v>1</v>
      </c>
      <c r="S719" s="76">
        <f t="shared" si="51"/>
        <v>0.19502074688796675</v>
      </c>
    </row>
    <row r="720" spans="1:19" x14ac:dyDescent="0.2">
      <c r="A720" s="23" t="s">
        <v>205</v>
      </c>
      <c r="B720" s="36" t="str">
        <f>VLOOKUP(A720,Participanti!A:B,2,0)</f>
        <v>F</v>
      </c>
      <c r="C720" s="24">
        <v>15</v>
      </c>
      <c r="D720" s="24"/>
      <c r="E720" s="25"/>
      <c r="F720" s="26" t="e">
        <f t="shared" si="52"/>
        <v>#DIV/0!</v>
      </c>
      <c r="G720" s="18">
        <f>IF(B720="F",VLOOKUP(D720,Barem!$B$2:$C$11,2,1),VLOOKUP(D720,Barem!$B$12:$C$21,2,1))</f>
        <v>0</v>
      </c>
      <c r="H720" s="18">
        <f>IF(G720=0,0,IF(B720="F",VLOOKUP(F720,Barem!$G$2:$H$11,2,1),VLOOKUP(F720,Barem!$G$12:$H$21,2,1)))</f>
        <v>0</v>
      </c>
      <c r="I720" s="24"/>
      <c r="J720" s="19">
        <f>VLOOKUP($C720, Barem!$L:$N,3,0)</f>
        <v>0.3</v>
      </c>
      <c r="K720" s="19">
        <f>VLOOKUP($C720, Barem!$L:$O,4,0)</f>
        <v>0.2</v>
      </c>
      <c r="L720" s="19">
        <f>VLOOKUP($C720, Barem!$L:$P,5,0)</f>
        <v>0.5</v>
      </c>
      <c r="M720" s="49"/>
      <c r="N720" s="83">
        <f>IF(D720&gt;21,VLOOKUP(D720,Barem!$R$1:$S$48,2,1),0)</f>
        <v>0</v>
      </c>
      <c r="O720" s="46">
        <f t="shared" si="49"/>
        <v>0</v>
      </c>
      <c r="P720" s="52"/>
      <c r="Q720" s="18">
        <f t="shared" si="50"/>
        <v>1</v>
      </c>
      <c r="S720" s="76" t="e">
        <f t="shared" si="51"/>
        <v>#DIV/0!</v>
      </c>
    </row>
    <row r="721" spans="1:19" x14ac:dyDescent="0.2">
      <c r="A721" s="23" t="s">
        <v>207</v>
      </c>
      <c r="B721" s="36" t="str">
        <f>VLOOKUP(A721,Participanti!A:B,2,0)</f>
        <v>F</v>
      </c>
      <c r="C721" s="24">
        <v>15</v>
      </c>
      <c r="D721" s="24"/>
      <c r="E721" s="25"/>
      <c r="F721" s="26" t="e">
        <f t="shared" si="52"/>
        <v>#DIV/0!</v>
      </c>
      <c r="G721" s="18">
        <f>IF(B721="F",VLOOKUP(D721,Barem!$B$2:$C$11,2,1),VLOOKUP(D721,Barem!$B$12:$C$21,2,1))</f>
        <v>0</v>
      </c>
      <c r="H721" s="18">
        <f>IF(G721=0,0,IF(B721="F",VLOOKUP(F721,Barem!$G$2:$H$11,2,1),VLOOKUP(F721,Barem!$G$12:$H$21,2,1)))</f>
        <v>0</v>
      </c>
      <c r="I721" s="24"/>
      <c r="J721" s="19">
        <f>VLOOKUP($C721, Barem!$L:$N,3,0)</f>
        <v>0.3</v>
      </c>
      <c r="K721" s="19">
        <f>VLOOKUP($C721, Barem!$L:$O,4,0)</f>
        <v>0.2</v>
      </c>
      <c r="L721" s="19">
        <f>VLOOKUP($C721, Barem!$L:$P,5,0)</f>
        <v>0.5</v>
      </c>
      <c r="M721" s="49"/>
      <c r="N721" s="83">
        <f>IF(D721&gt;21,VLOOKUP(D721,Barem!$R$1:$S$48,2,1),0)</f>
        <v>0</v>
      </c>
      <c r="O721" s="46">
        <f t="shared" si="49"/>
        <v>0</v>
      </c>
      <c r="P721" s="52"/>
      <c r="Q721" s="18">
        <f t="shared" si="50"/>
        <v>1</v>
      </c>
      <c r="S721" s="76" t="e">
        <f t="shared" si="51"/>
        <v>#DIV/0!</v>
      </c>
    </row>
    <row r="722" spans="1:19" x14ac:dyDescent="0.2">
      <c r="A722" s="23" t="s">
        <v>2</v>
      </c>
      <c r="B722" s="36" t="str">
        <f>VLOOKUP(A722,Participanti!A:B,2,0)</f>
        <v>M</v>
      </c>
      <c r="C722" s="24">
        <v>15</v>
      </c>
      <c r="D722" s="24">
        <v>26.17</v>
      </c>
      <c r="E722" s="25">
        <v>8.8761574074074076E-2</v>
      </c>
      <c r="F722" s="26">
        <f t="shared" si="52"/>
        <v>3.3917299990093262E-3</v>
      </c>
      <c r="G722" s="18">
        <f>IF(B722="F",VLOOKUP(D722,Barem!$B$2:$C$11,2,1),VLOOKUP(D722,Barem!$B$12:$C$21,2,1))</f>
        <v>5</v>
      </c>
      <c r="H722" s="18">
        <f>IF(G722=0,0,IF(B722="F",VLOOKUP(F722,Barem!$G$2:$H$11,2,1),VLOOKUP(F722,Barem!$G$12:$H$21,2,1)))</f>
        <v>3</v>
      </c>
      <c r="I722" s="24">
        <v>3.5</v>
      </c>
      <c r="J722" s="19">
        <f>VLOOKUP($C722, Barem!$L:$N,3,0)</f>
        <v>0.3</v>
      </c>
      <c r="K722" s="19">
        <f>VLOOKUP($C722, Barem!$L:$O,4,0)</f>
        <v>0.2</v>
      </c>
      <c r="L722" s="19">
        <f>VLOOKUP($C722, Barem!$L:$P,5,0)</f>
        <v>0.5</v>
      </c>
      <c r="M722" s="49"/>
      <c r="N722" s="83">
        <f>IF(D722&gt;21,VLOOKUP(D722,Barem!$R$1:$S$48,2,1),0)</f>
        <v>0.1</v>
      </c>
      <c r="O722" s="46">
        <f t="shared" si="49"/>
        <v>3.95</v>
      </c>
      <c r="P722" s="52">
        <v>43692</v>
      </c>
      <c r="Q722" s="18">
        <f t="shared" si="50"/>
        <v>1</v>
      </c>
      <c r="S722" s="76">
        <f t="shared" si="51"/>
        <v>0.15093618647306076</v>
      </c>
    </row>
    <row r="723" spans="1:19" x14ac:dyDescent="0.2">
      <c r="A723" s="23" t="s">
        <v>223</v>
      </c>
      <c r="B723" s="36" t="str">
        <f>VLOOKUP(A723,Participanti!A:B,2,0)</f>
        <v>M</v>
      </c>
      <c r="C723" s="24">
        <v>15</v>
      </c>
      <c r="D723" s="24">
        <v>7.95</v>
      </c>
      <c r="E723" s="25">
        <v>3.1053240740740742E-2</v>
      </c>
      <c r="F723" s="26">
        <f t="shared" si="52"/>
        <v>3.9060680177032381E-3</v>
      </c>
      <c r="G723" s="18">
        <f>IF(B723="F",VLOOKUP(D723,Barem!$B$2:$C$11,2,1),VLOOKUP(D723,Barem!$B$12:$C$21,2,1))</f>
        <v>2</v>
      </c>
      <c r="H723" s="18">
        <f>IF(G723=0,0,IF(B723="F",VLOOKUP(F723,Barem!$G$2:$H$11,2,1),VLOOKUP(F723,Barem!$G$12:$H$21,2,1)))</f>
        <v>1.5</v>
      </c>
      <c r="I723" s="24">
        <v>3.5</v>
      </c>
      <c r="J723" s="19">
        <f>VLOOKUP($C723, Barem!$L:$N,3,0)</f>
        <v>0.3</v>
      </c>
      <c r="K723" s="19">
        <f>VLOOKUP($C723, Barem!$L:$O,4,0)</f>
        <v>0.2</v>
      </c>
      <c r="L723" s="19">
        <f>VLOOKUP($C723, Barem!$L:$P,5,0)</f>
        <v>0.5</v>
      </c>
      <c r="M723" s="49"/>
      <c r="N723" s="83">
        <f>IF(D723&gt;21,VLOOKUP(D723,Barem!$R$1:$S$48,2,1),0)</f>
        <v>0</v>
      </c>
      <c r="O723" s="46">
        <f t="shared" si="49"/>
        <v>2.65</v>
      </c>
      <c r="P723" s="52">
        <v>43692</v>
      </c>
      <c r="Q723" s="18">
        <f t="shared" si="50"/>
        <v>1</v>
      </c>
      <c r="S723" s="76">
        <f t="shared" si="51"/>
        <v>0.33333333333333331</v>
      </c>
    </row>
    <row r="724" spans="1:19" x14ac:dyDescent="0.2">
      <c r="A724" s="23" t="s">
        <v>233</v>
      </c>
      <c r="B724" s="36" t="str">
        <f>VLOOKUP(A724,Participanti!A:B,2,0)</f>
        <v>M</v>
      </c>
      <c r="C724" s="24">
        <v>15</v>
      </c>
      <c r="D724" s="24"/>
      <c r="E724" s="25"/>
      <c r="F724" s="26" t="e">
        <f t="shared" si="52"/>
        <v>#DIV/0!</v>
      </c>
      <c r="G724" s="18">
        <f>IF(B724="F",VLOOKUP(D724,Barem!$B$2:$C$11,2,1),VLOOKUP(D724,Barem!$B$12:$C$21,2,1))</f>
        <v>0</v>
      </c>
      <c r="H724" s="18">
        <f>IF(G724=0,0,IF(B724="F",VLOOKUP(F724,Barem!$G$2:$H$11,2,1),VLOOKUP(F724,Barem!$G$12:$H$21,2,1)))</f>
        <v>0</v>
      </c>
      <c r="I724" s="24"/>
      <c r="J724" s="19">
        <f>VLOOKUP($C724, Barem!$L:$N,3,0)</f>
        <v>0.3</v>
      </c>
      <c r="K724" s="19">
        <f>VLOOKUP($C724, Barem!$L:$O,4,0)</f>
        <v>0.2</v>
      </c>
      <c r="L724" s="19">
        <f>VLOOKUP($C724, Barem!$L:$P,5,0)</f>
        <v>0.5</v>
      </c>
      <c r="M724" s="49"/>
      <c r="N724" s="83">
        <f>IF(D724&gt;21,VLOOKUP(D724,Barem!$R$1:$S$48,2,1),0)</f>
        <v>0</v>
      </c>
      <c r="O724" s="46">
        <f t="shared" si="49"/>
        <v>0</v>
      </c>
      <c r="P724" s="52"/>
      <c r="Q724" s="18">
        <f t="shared" si="50"/>
        <v>1</v>
      </c>
      <c r="S724" s="76" t="e">
        <f t="shared" si="51"/>
        <v>#DIV/0!</v>
      </c>
    </row>
    <row r="725" spans="1:19" x14ac:dyDescent="0.2">
      <c r="A725" s="23" t="s">
        <v>273</v>
      </c>
      <c r="B725" s="36" t="str">
        <f>VLOOKUP(A725,Participanti!A:B,2,0)</f>
        <v>M</v>
      </c>
      <c r="C725" s="24">
        <v>15</v>
      </c>
      <c r="D725" s="24">
        <v>10.02</v>
      </c>
      <c r="E725" s="25">
        <v>3.8194444444444441E-2</v>
      </c>
      <c r="F725" s="74">
        <f t="shared" si="52"/>
        <v>3.8118208028387669E-3</v>
      </c>
      <c r="G725" s="18">
        <f>IF(B725="F",VLOOKUP(D725,Barem!$B$2:$C$11,2,1),VLOOKUP(D725,Barem!$B$12:$C$21,2,1))</f>
        <v>2.5</v>
      </c>
      <c r="H725" s="18">
        <f>IF(G725=0,0,IF(B725="F",VLOOKUP(F725,Barem!$G$2:$H$11,2,1),VLOOKUP(F725,Barem!$G$12:$H$21,2,1)))</f>
        <v>2</v>
      </c>
      <c r="I725" s="24">
        <v>1.5</v>
      </c>
      <c r="J725" s="19">
        <f>VLOOKUP($C725, Barem!$L:$N,3,0)</f>
        <v>0.3</v>
      </c>
      <c r="K725" s="19">
        <f>VLOOKUP($C725, Barem!$L:$O,4,0)</f>
        <v>0.2</v>
      </c>
      <c r="L725" s="19">
        <f>VLOOKUP($C725, Barem!$L:$P,5,0)</f>
        <v>0.5</v>
      </c>
      <c r="M725" s="49"/>
      <c r="N725" s="83">
        <f>IF(D725&gt;21,VLOOKUP(D725,Barem!$R$1:$S$48,2,1),0)</f>
        <v>0</v>
      </c>
      <c r="O725" s="46">
        <f t="shared" si="49"/>
        <v>1.9</v>
      </c>
      <c r="P725" s="52">
        <v>43693</v>
      </c>
      <c r="Q725" s="18">
        <f t="shared" si="50"/>
        <v>1</v>
      </c>
      <c r="S725" s="76">
        <f t="shared" si="51"/>
        <v>0.18962075848303392</v>
      </c>
    </row>
  </sheetData>
  <autoFilter ref="A1:S725"/>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workbookViewId="0">
      <selection activeCell="J14" sqref="J14"/>
    </sheetView>
  </sheetViews>
  <sheetFormatPr defaultRowHeight="15" x14ac:dyDescent="0.25"/>
  <cols>
    <col min="1" max="1" width="23" bestFit="1" customWidth="1"/>
    <col min="3" max="3" width="11.85546875" bestFit="1" customWidth="1"/>
    <col min="5" max="5" width="12.5703125" bestFit="1" customWidth="1"/>
  </cols>
  <sheetData>
    <row r="1" spans="1:12" x14ac:dyDescent="0.25">
      <c r="A1" t="s">
        <v>37</v>
      </c>
      <c r="B1" t="s">
        <v>139</v>
      </c>
      <c r="C1" t="s">
        <v>140</v>
      </c>
      <c r="H1" s="27" t="s">
        <v>285</v>
      </c>
      <c r="L1" s="27" t="s">
        <v>290</v>
      </c>
    </row>
    <row r="2" spans="1:12" x14ac:dyDescent="0.25">
      <c r="A2" t="s">
        <v>276</v>
      </c>
      <c r="B2" t="s">
        <v>36</v>
      </c>
      <c r="C2" t="s">
        <v>209</v>
      </c>
      <c r="E2" t="s">
        <v>211</v>
      </c>
      <c r="F2" t="s">
        <v>249</v>
      </c>
      <c r="L2" t="s">
        <v>62</v>
      </c>
    </row>
    <row r="3" spans="1:12" x14ac:dyDescent="0.25">
      <c r="A3" t="s">
        <v>54</v>
      </c>
      <c r="B3" t="s">
        <v>36</v>
      </c>
      <c r="C3" t="s">
        <v>108</v>
      </c>
      <c r="E3" t="s">
        <v>212</v>
      </c>
      <c r="F3" t="s">
        <v>248</v>
      </c>
      <c r="H3" t="s">
        <v>286</v>
      </c>
      <c r="L3" t="s">
        <v>276</v>
      </c>
    </row>
    <row r="4" spans="1:12" x14ac:dyDescent="0.25">
      <c r="A4" t="s">
        <v>55</v>
      </c>
      <c r="B4" t="s">
        <v>35</v>
      </c>
      <c r="C4" t="s">
        <v>121</v>
      </c>
      <c r="E4" t="s">
        <v>211</v>
      </c>
      <c r="F4" t="s">
        <v>247</v>
      </c>
      <c r="H4" t="s">
        <v>286</v>
      </c>
    </row>
    <row r="5" spans="1:12" x14ac:dyDescent="0.25">
      <c r="A5" t="s">
        <v>56</v>
      </c>
      <c r="B5" t="s">
        <v>35</v>
      </c>
      <c r="C5" t="s">
        <v>122</v>
      </c>
      <c r="E5" t="s">
        <v>211</v>
      </c>
      <c r="G5" t="s">
        <v>220</v>
      </c>
    </row>
    <row r="6" spans="1:12" x14ac:dyDescent="0.25">
      <c r="A6" t="s">
        <v>8</v>
      </c>
      <c r="B6" t="s">
        <v>36</v>
      </c>
      <c r="C6" t="s">
        <v>123</v>
      </c>
      <c r="E6" t="s">
        <v>211</v>
      </c>
      <c r="F6" t="s">
        <v>250</v>
      </c>
    </row>
    <row r="7" spans="1:12" x14ac:dyDescent="0.25">
      <c r="A7" t="s">
        <v>57</v>
      </c>
      <c r="B7" t="s">
        <v>36</v>
      </c>
      <c r="C7" t="s">
        <v>124</v>
      </c>
      <c r="E7" t="s">
        <v>213</v>
      </c>
      <c r="F7" t="s">
        <v>249</v>
      </c>
    </row>
    <row r="8" spans="1:12" x14ac:dyDescent="0.25">
      <c r="A8" t="s">
        <v>59</v>
      </c>
      <c r="B8" t="s">
        <v>36</v>
      </c>
      <c r="C8" t="s">
        <v>109</v>
      </c>
      <c r="E8" t="s">
        <v>214</v>
      </c>
      <c r="F8" t="s">
        <v>251</v>
      </c>
    </row>
    <row r="9" spans="1:12" x14ac:dyDescent="0.25">
      <c r="A9" t="s">
        <v>60</v>
      </c>
      <c r="B9" t="s">
        <v>35</v>
      </c>
      <c r="C9" t="s">
        <v>110</v>
      </c>
      <c r="E9" t="s">
        <v>215</v>
      </c>
      <c r="F9" t="s">
        <v>252</v>
      </c>
      <c r="G9" t="s">
        <v>220</v>
      </c>
    </row>
    <row r="10" spans="1:12" x14ac:dyDescent="0.25">
      <c r="A10" t="s">
        <v>61</v>
      </c>
      <c r="B10" t="s">
        <v>36</v>
      </c>
      <c r="C10" t="s">
        <v>111</v>
      </c>
      <c r="E10" t="s">
        <v>211</v>
      </c>
      <c r="F10" t="s">
        <v>253</v>
      </c>
      <c r="G10" t="s">
        <v>220</v>
      </c>
      <c r="H10" t="s">
        <v>286</v>
      </c>
    </row>
    <row r="11" spans="1:12" x14ac:dyDescent="0.25">
      <c r="A11" t="s">
        <v>62</v>
      </c>
      <c r="B11" t="s">
        <v>36</v>
      </c>
      <c r="C11" t="s">
        <v>125</v>
      </c>
      <c r="E11" t="s">
        <v>211</v>
      </c>
      <c r="G11" t="s">
        <v>220</v>
      </c>
    </row>
    <row r="12" spans="1:12" x14ac:dyDescent="0.25">
      <c r="A12" t="s">
        <v>63</v>
      </c>
      <c r="B12" t="s">
        <v>36</v>
      </c>
      <c r="C12" t="s">
        <v>202</v>
      </c>
      <c r="E12" t="s">
        <v>216</v>
      </c>
      <c r="F12" t="s">
        <v>253</v>
      </c>
    </row>
    <row r="13" spans="1:12" x14ac:dyDescent="0.25">
      <c r="A13" t="s">
        <v>64</v>
      </c>
      <c r="B13" t="s">
        <v>35</v>
      </c>
      <c r="C13" t="s">
        <v>112</v>
      </c>
      <c r="E13" t="s">
        <v>217</v>
      </c>
      <c r="G13" t="s">
        <v>220</v>
      </c>
    </row>
    <row r="14" spans="1:12" x14ac:dyDescent="0.25">
      <c r="A14" t="s">
        <v>65</v>
      </c>
      <c r="B14" t="s">
        <v>36</v>
      </c>
      <c r="C14" t="s">
        <v>130</v>
      </c>
      <c r="E14" t="s">
        <v>218</v>
      </c>
      <c r="F14" t="s">
        <v>253</v>
      </c>
    </row>
    <row r="15" spans="1:12" x14ac:dyDescent="0.25">
      <c r="A15" t="s">
        <v>66</v>
      </c>
      <c r="B15" t="s">
        <v>36</v>
      </c>
      <c r="C15" t="s">
        <v>126</v>
      </c>
      <c r="E15" t="s">
        <v>211</v>
      </c>
      <c r="F15" t="s">
        <v>254</v>
      </c>
    </row>
    <row r="16" spans="1:12" x14ac:dyDescent="0.25">
      <c r="A16" t="s">
        <v>67</v>
      </c>
      <c r="B16" t="s">
        <v>36</v>
      </c>
      <c r="C16" t="s">
        <v>115</v>
      </c>
      <c r="E16" t="s">
        <v>219</v>
      </c>
      <c r="G16" t="s">
        <v>220</v>
      </c>
    </row>
    <row r="17" spans="1:8" x14ac:dyDescent="0.25">
      <c r="A17" t="s">
        <v>68</v>
      </c>
      <c r="B17" t="s">
        <v>36</v>
      </c>
      <c r="C17" t="s">
        <v>131</v>
      </c>
      <c r="E17" t="s">
        <v>221</v>
      </c>
      <c r="F17" t="s">
        <v>255</v>
      </c>
    </row>
    <row r="18" spans="1:8" x14ac:dyDescent="0.25">
      <c r="A18" t="s">
        <v>69</v>
      </c>
      <c r="B18" t="s">
        <v>36</v>
      </c>
      <c r="C18" t="s">
        <v>127</v>
      </c>
      <c r="E18" t="s">
        <v>222</v>
      </c>
      <c r="F18" t="s">
        <v>254</v>
      </c>
    </row>
    <row r="19" spans="1:8" x14ac:dyDescent="0.25">
      <c r="A19" t="s">
        <v>70</v>
      </c>
      <c r="B19" t="s">
        <v>36</v>
      </c>
      <c r="C19" t="s">
        <v>132</v>
      </c>
      <c r="E19" t="s">
        <v>225</v>
      </c>
      <c r="F19" t="s">
        <v>256</v>
      </c>
    </row>
    <row r="20" spans="1:8" x14ac:dyDescent="0.25">
      <c r="A20" t="s">
        <v>71</v>
      </c>
      <c r="B20" t="s">
        <v>36</v>
      </c>
      <c r="C20" t="s">
        <v>113</v>
      </c>
      <c r="E20" t="s">
        <v>225</v>
      </c>
      <c r="G20" t="s">
        <v>220</v>
      </c>
    </row>
    <row r="21" spans="1:8" x14ac:dyDescent="0.25">
      <c r="A21" s="35" t="s">
        <v>58</v>
      </c>
      <c r="B21" t="s">
        <v>36</v>
      </c>
      <c r="C21" t="s">
        <v>128</v>
      </c>
      <c r="E21" t="s">
        <v>211</v>
      </c>
      <c r="F21" t="s">
        <v>249</v>
      </c>
      <c r="H21" t="s">
        <v>286</v>
      </c>
    </row>
    <row r="22" spans="1:8" x14ac:dyDescent="0.25">
      <c r="A22" s="35" t="s">
        <v>72</v>
      </c>
      <c r="B22" t="s">
        <v>35</v>
      </c>
      <c r="C22" t="s">
        <v>133</v>
      </c>
      <c r="E22" t="s">
        <v>227</v>
      </c>
      <c r="H22" t="s">
        <v>286</v>
      </c>
    </row>
    <row r="23" spans="1:8" x14ac:dyDescent="0.25">
      <c r="A23" s="35" t="s">
        <v>73</v>
      </c>
      <c r="B23" t="s">
        <v>36</v>
      </c>
      <c r="C23" t="s">
        <v>114</v>
      </c>
      <c r="E23" t="s">
        <v>215</v>
      </c>
      <c r="F23" t="s">
        <v>248</v>
      </c>
    </row>
    <row r="24" spans="1:8" x14ac:dyDescent="0.25">
      <c r="A24" s="35" t="s">
        <v>74</v>
      </c>
      <c r="B24" t="s">
        <v>36</v>
      </c>
      <c r="C24" t="s">
        <v>237</v>
      </c>
      <c r="E24" t="s">
        <v>219</v>
      </c>
      <c r="F24" t="s">
        <v>257</v>
      </c>
    </row>
    <row r="25" spans="1:8" x14ac:dyDescent="0.25">
      <c r="A25" s="35" t="s">
        <v>75</v>
      </c>
      <c r="B25" t="s">
        <v>36</v>
      </c>
      <c r="C25" t="s">
        <v>129</v>
      </c>
      <c r="E25" t="s">
        <v>226</v>
      </c>
      <c r="G25" t="s">
        <v>220</v>
      </c>
    </row>
    <row r="26" spans="1:8" x14ac:dyDescent="0.25">
      <c r="A26" s="35" t="s">
        <v>77</v>
      </c>
      <c r="B26" t="s">
        <v>36</v>
      </c>
      <c r="C26" t="s">
        <v>115</v>
      </c>
      <c r="E26" t="s">
        <v>211</v>
      </c>
      <c r="F26" t="s">
        <v>256</v>
      </c>
    </row>
    <row r="27" spans="1:8" x14ac:dyDescent="0.25">
      <c r="A27" s="35" t="s">
        <v>91</v>
      </c>
      <c r="B27" t="s">
        <v>36</v>
      </c>
      <c r="C27" t="s">
        <v>116</v>
      </c>
      <c r="E27" t="s">
        <v>211</v>
      </c>
      <c r="F27" t="s">
        <v>254</v>
      </c>
    </row>
    <row r="28" spans="1:8" x14ac:dyDescent="0.25">
      <c r="A28" s="35" t="s">
        <v>92</v>
      </c>
      <c r="B28" t="s">
        <v>36</v>
      </c>
      <c r="C28" t="s">
        <v>134</v>
      </c>
      <c r="E28" t="s">
        <v>211</v>
      </c>
      <c r="F28" t="s">
        <v>258</v>
      </c>
      <c r="H28" t="s">
        <v>286</v>
      </c>
    </row>
    <row r="29" spans="1:8" x14ac:dyDescent="0.25">
      <c r="A29" s="35" t="s">
        <v>6</v>
      </c>
      <c r="B29" t="s">
        <v>35</v>
      </c>
      <c r="C29" t="s">
        <v>117</v>
      </c>
      <c r="E29" t="s">
        <v>211</v>
      </c>
      <c r="F29" t="s">
        <v>262</v>
      </c>
      <c r="H29" t="s">
        <v>286</v>
      </c>
    </row>
    <row r="30" spans="1:8" x14ac:dyDescent="0.25">
      <c r="A30" s="35" t="s">
        <v>93</v>
      </c>
      <c r="B30" t="s">
        <v>35</v>
      </c>
      <c r="C30" t="s">
        <v>118</v>
      </c>
      <c r="E30" t="s">
        <v>215</v>
      </c>
      <c r="F30" t="s">
        <v>263</v>
      </c>
    </row>
    <row r="31" spans="1:8" x14ac:dyDescent="0.25">
      <c r="A31" s="35" t="s">
        <v>97</v>
      </c>
      <c r="B31" t="s">
        <v>36</v>
      </c>
      <c r="C31" t="s">
        <v>119</v>
      </c>
      <c r="E31" t="s">
        <v>211</v>
      </c>
      <c r="F31" t="s">
        <v>259</v>
      </c>
      <c r="H31" t="s">
        <v>286</v>
      </c>
    </row>
    <row r="32" spans="1:8" x14ac:dyDescent="0.25">
      <c r="A32" s="35" t="s">
        <v>100</v>
      </c>
      <c r="B32" t="s">
        <v>36</v>
      </c>
      <c r="C32" t="s">
        <v>120</v>
      </c>
      <c r="E32" t="s">
        <v>212</v>
      </c>
      <c r="F32" t="s">
        <v>260</v>
      </c>
    </row>
    <row r="33" spans="1:8" x14ac:dyDescent="0.25">
      <c r="A33" s="35" t="s">
        <v>53</v>
      </c>
      <c r="B33" t="s">
        <v>35</v>
      </c>
      <c r="C33" t="s">
        <v>135</v>
      </c>
      <c r="E33" t="s">
        <v>227</v>
      </c>
      <c r="F33" t="s">
        <v>261</v>
      </c>
      <c r="H33" t="s">
        <v>286</v>
      </c>
    </row>
    <row r="34" spans="1:8" x14ac:dyDescent="0.25">
      <c r="A34" s="35" t="s">
        <v>76</v>
      </c>
      <c r="B34" t="s">
        <v>35</v>
      </c>
      <c r="C34" t="s">
        <v>136</v>
      </c>
      <c r="E34" t="s">
        <v>212</v>
      </c>
      <c r="F34" t="s">
        <v>264</v>
      </c>
      <c r="H34" t="s">
        <v>286</v>
      </c>
    </row>
    <row r="35" spans="1:8" x14ac:dyDescent="0.25">
      <c r="A35" s="35" t="s">
        <v>138</v>
      </c>
      <c r="B35" t="s">
        <v>36</v>
      </c>
      <c r="C35" t="s">
        <v>275</v>
      </c>
      <c r="E35" t="s">
        <v>239</v>
      </c>
      <c r="F35" t="s">
        <v>265</v>
      </c>
    </row>
    <row r="36" spans="1:8" x14ac:dyDescent="0.25">
      <c r="A36" t="s">
        <v>189</v>
      </c>
      <c r="B36" t="s">
        <v>36</v>
      </c>
      <c r="C36" t="s">
        <v>190</v>
      </c>
      <c r="E36" t="s">
        <v>211</v>
      </c>
      <c r="F36" t="s">
        <v>266</v>
      </c>
    </row>
    <row r="37" spans="1:8" x14ac:dyDescent="0.25">
      <c r="A37" t="s">
        <v>191</v>
      </c>
      <c r="B37" t="s">
        <v>36</v>
      </c>
      <c r="C37" t="s">
        <v>141</v>
      </c>
      <c r="E37" t="s">
        <v>211</v>
      </c>
      <c r="F37" t="s">
        <v>265</v>
      </c>
    </row>
    <row r="38" spans="1:8" x14ac:dyDescent="0.25">
      <c r="A38" t="s">
        <v>193</v>
      </c>
      <c r="B38" t="s">
        <v>36</v>
      </c>
      <c r="C38" t="s">
        <v>192</v>
      </c>
      <c r="E38" t="s">
        <v>211</v>
      </c>
      <c r="F38" t="s">
        <v>267</v>
      </c>
    </row>
    <row r="39" spans="1:8" x14ac:dyDescent="0.25">
      <c r="A39" t="s">
        <v>194</v>
      </c>
      <c r="B39" t="s">
        <v>35</v>
      </c>
      <c r="C39" t="s">
        <v>187</v>
      </c>
      <c r="E39" t="s">
        <v>211</v>
      </c>
      <c r="F39" t="s">
        <v>261</v>
      </c>
    </row>
    <row r="40" spans="1:8" x14ac:dyDescent="0.25">
      <c r="A40" t="s">
        <v>195</v>
      </c>
      <c r="B40" t="s">
        <v>36</v>
      </c>
      <c r="C40" t="s">
        <v>188</v>
      </c>
      <c r="E40" t="s">
        <v>238</v>
      </c>
      <c r="G40" t="s">
        <v>220</v>
      </c>
    </row>
    <row r="41" spans="1:8" x14ac:dyDescent="0.25">
      <c r="A41" t="s">
        <v>196</v>
      </c>
      <c r="B41" t="s">
        <v>36</v>
      </c>
      <c r="C41" t="s">
        <v>197</v>
      </c>
      <c r="E41" t="s">
        <v>211</v>
      </c>
      <c r="F41" t="s">
        <v>257</v>
      </c>
    </row>
    <row r="42" spans="1:8" x14ac:dyDescent="0.25">
      <c r="A42" t="s">
        <v>198</v>
      </c>
      <c r="B42" t="s">
        <v>36</v>
      </c>
      <c r="C42" t="s">
        <v>199</v>
      </c>
      <c r="E42" t="s">
        <v>214</v>
      </c>
      <c r="F42" t="s">
        <v>268</v>
      </c>
      <c r="G42" t="s">
        <v>220</v>
      </c>
    </row>
    <row r="43" spans="1:8" x14ac:dyDescent="0.25">
      <c r="A43" t="s">
        <v>200</v>
      </c>
      <c r="B43" t="s">
        <v>36</v>
      </c>
      <c r="C43" t="s">
        <v>201</v>
      </c>
      <c r="E43" t="s">
        <v>211</v>
      </c>
      <c r="G43" t="s">
        <v>220</v>
      </c>
    </row>
    <row r="44" spans="1:8" x14ac:dyDescent="0.25">
      <c r="A44" t="s">
        <v>203</v>
      </c>
      <c r="B44" t="s">
        <v>36</v>
      </c>
      <c r="C44" t="s">
        <v>204</v>
      </c>
      <c r="E44" t="s">
        <v>211</v>
      </c>
      <c r="F44" t="s">
        <v>269</v>
      </c>
    </row>
    <row r="45" spans="1:8" x14ac:dyDescent="0.25">
      <c r="A45" t="s">
        <v>205</v>
      </c>
      <c r="B45" t="s">
        <v>35</v>
      </c>
      <c r="C45" t="s">
        <v>206</v>
      </c>
      <c r="E45" t="s">
        <v>211</v>
      </c>
      <c r="G45" t="s">
        <v>220</v>
      </c>
    </row>
    <row r="46" spans="1:8" x14ac:dyDescent="0.25">
      <c r="A46" t="s">
        <v>207</v>
      </c>
      <c r="B46" t="s">
        <v>35</v>
      </c>
      <c r="C46" t="s">
        <v>208</v>
      </c>
      <c r="E46" t="s">
        <v>211</v>
      </c>
      <c r="F46" t="s">
        <v>270</v>
      </c>
    </row>
    <row r="47" spans="1:8" x14ac:dyDescent="0.25">
      <c r="A47" t="s">
        <v>2</v>
      </c>
      <c r="B47" t="s">
        <v>36</v>
      </c>
      <c r="C47" t="s">
        <v>210</v>
      </c>
      <c r="E47" t="s">
        <v>211</v>
      </c>
      <c r="F47" t="s">
        <v>271</v>
      </c>
    </row>
    <row r="48" spans="1:8" x14ac:dyDescent="0.25">
      <c r="A48" t="s">
        <v>223</v>
      </c>
      <c r="B48" t="s">
        <v>36</v>
      </c>
      <c r="C48" t="s">
        <v>224</v>
      </c>
      <c r="E48" t="s">
        <v>222</v>
      </c>
      <c r="G48" t="s">
        <v>220</v>
      </c>
    </row>
    <row r="49" spans="1:6" x14ac:dyDescent="0.25">
      <c r="A49" t="s">
        <v>231</v>
      </c>
      <c r="B49" t="s">
        <v>36</v>
      </c>
      <c r="C49" t="s">
        <v>232</v>
      </c>
      <c r="E49" t="s">
        <v>222</v>
      </c>
      <c r="F49" t="s">
        <v>272</v>
      </c>
    </row>
    <row r="50" spans="1:6" x14ac:dyDescent="0.25">
      <c r="A50" t="s">
        <v>233</v>
      </c>
      <c r="B50" t="s">
        <v>36</v>
      </c>
      <c r="C50" t="s">
        <v>234</v>
      </c>
      <c r="E50" t="s">
        <v>211</v>
      </c>
      <c r="F50" t="s">
        <v>253</v>
      </c>
    </row>
    <row r="51" spans="1:6" x14ac:dyDescent="0.25">
      <c r="A51" t="s">
        <v>235</v>
      </c>
      <c r="B51" t="s">
        <v>36</v>
      </c>
      <c r="C51" t="s">
        <v>236</v>
      </c>
      <c r="E51" t="s">
        <v>211</v>
      </c>
    </row>
    <row r="52" spans="1:6" x14ac:dyDescent="0.25">
      <c r="A52" t="s">
        <v>242</v>
      </c>
      <c r="B52" t="s">
        <v>36</v>
      </c>
      <c r="C52" t="s">
        <v>246</v>
      </c>
    </row>
    <row r="53" spans="1:6" x14ac:dyDescent="0.25">
      <c r="A53" t="s">
        <v>244</v>
      </c>
      <c r="B53" t="s">
        <v>36</v>
      </c>
      <c r="C53" t="s">
        <v>245</v>
      </c>
    </row>
    <row r="54" spans="1:6" x14ac:dyDescent="0.25">
      <c r="A54" t="s">
        <v>273</v>
      </c>
      <c r="B54" t="s">
        <v>36</v>
      </c>
      <c r="C54" t="s">
        <v>274</v>
      </c>
      <c r="E54" t="s">
        <v>211</v>
      </c>
    </row>
  </sheetData>
  <autoFilter ref="A1:D47"/>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tabSelected="1" workbookViewId="0">
      <selection activeCell="L17" sqref="L17"/>
    </sheetView>
  </sheetViews>
  <sheetFormatPr defaultRowHeight="12" x14ac:dyDescent="0.2"/>
  <cols>
    <col min="1" max="1" width="3.5703125" style="6" bestFit="1" customWidth="1"/>
    <col min="2" max="2" width="22.28515625" style="6" customWidth="1"/>
    <col min="3" max="3" width="5.7109375" style="6" customWidth="1"/>
    <col min="4" max="11" width="5" style="6" bestFit="1" customWidth="1"/>
    <col min="12" max="12" width="4.42578125" style="6" customWidth="1"/>
    <col min="13" max="13" width="4.85546875" style="6" customWidth="1"/>
    <col min="14" max="14" width="5" style="6" bestFit="1" customWidth="1"/>
    <col min="15" max="15" width="5.140625" style="6" bestFit="1" customWidth="1"/>
    <col min="16" max="17" width="5" style="6" bestFit="1" customWidth="1"/>
    <col min="18" max="18" width="8" style="6" bestFit="1" customWidth="1"/>
    <col min="19" max="19" width="6" style="6" bestFit="1" customWidth="1"/>
    <col min="20" max="20" width="8.7109375" style="6" bestFit="1" customWidth="1"/>
    <col min="21" max="16384" width="9.140625" style="6"/>
  </cols>
  <sheetData>
    <row r="1" spans="1:22" ht="12.75" x14ac:dyDescent="0.2">
      <c r="A1" s="38" t="s">
        <v>103</v>
      </c>
      <c r="B1" s="38" t="s">
        <v>37</v>
      </c>
      <c r="C1" s="80">
        <v>1</v>
      </c>
      <c r="D1" s="80">
        <v>2</v>
      </c>
      <c r="E1" s="80">
        <v>3</v>
      </c>
      <c r="F1" s="80">
        <v>4</v>
      </c>
      <c r="G1" s="80">
        <v>5</v>
      </c>
      <c r="H1" s="80">
        <v>6</v>
      </c>
      <c r="I1" s="80">
        <v>7</v>
      </c>
      <c r="J1" s="80">
        <v>8</v>
      </c>
      <c r="K1" s="80">
        <v>9</v>
      </c>
      <c r="L1" s="80">
        <v>10</v>
      </c>
      <c r="M1" s="80">
        <v>11</v>
      </c>
      <c r="N1" s="80">
        <v>12</v>
      </c>
      <c r="O1" s="80">
        <v>13</v>
      </c>
      <c r="P1" s="80">
        <v>14</v>
      </c>
      <c r="Q1" s="87">
        <v>15</v>
      </c>
      <c r="R1" s="88" t="s">
        <v>289</v>
      </c>
      <c r="S1" s="38" t="s">
        <v>105</v>
      </c>
      <c r="T1" s="38" t="s">
        <v>104</v>
      </c>
      <c r="U1" s="6" t="s">
        <v>277</v>
      </c>
      <c r="V1" s="6" t="s">
        <v>288</v>
      </c>
    </row>
    <row r="2" spans="1:22" ht="12.75" x14ac:dyDescent="0.2">
      <c r="A2" s="39">
        <v>1</v>
      </c>
      <c r="B2" s="40" t="s">
        <v>231</v>
      </c>
      <c r="C2" s="41">
        <f>SUMIFS(Data!$O:$O,Data!$A:$A,$B2,Data!$C:$C,C$1)</f>
        <v>4.4000000000000004</v>
      </c>
      <c r="D2" s="41">
        <f>SUMIFS(Data!$O:$O,Data!$A:$A,$B2,Data!$C:$C,D$1)</f>
        <v>5.2</v>
      </c>
      <c r="E2" s="41">
        <f>SUMIFS(Data!$O:$O,Data!$A:$A,$B2,Data!$C:$C,E$1)</f>
        <v>5.25</v>
      </c>
      <c r="F2" s="41">
        <f>SUMIFS(Data!$O:$O,Data!$A:$A,$B2,Data!$C:$C,F$1)</f>
        <v>4</v>
      </c>
      <c r="G2" s="41">
        <f>SUMIFS(Data!$O:$O,Data!$A:$A,$B2,Data!$C:$C,G$1)</f>
        <v>4.4000000000000004</v>
      </c>
      <c r="H2" s="41">
        <f>SUMIFS(Data!$O:$O,Data!$A:$A,$B2,Data!$C:$C,H$1)</f>
        <v>5.2</v>
      </c>
      <c r="I2" s="41">
        <f>SUMIFS(Data!$O:$O,Data!$A:$A,$B2,Data!$C:$C,I$1)</f>
        <v>5.2</v>
      </c>
      <c r="J2" s="41">
        <f>SUMIFS(Data!$O:$O,Data!$A:$A,$B2,Data!$C:$C,J$1)</f>
        <v>3.65</v>
      </c>
      <c r="K2" s="41">
        <f>SUMIFS(Data!$O:$O,Data!$A:$A,$B2,Data!$C:$C,K$1)</f>
        <v>4.9000000000000004</v>
      </c>
      <c r="L2" s="41">
        <f>SUMIFS(Data!$O:$O,Data!$A:$A,$B2,Data!$C:$C,L$1)</f>
        <v>6.7</v>
      </c>
      <c r="M2" s="41">
        <f>SUMIFS(Data!$O:$O,Data!$A:$A,$B2,Data!$C:$C,M$1)</f>
        <v>4.0999999999999996</v>
      </c>
      <c r="N2" s="41">
        <f>SUMIFS(Data!$O:$O,Data!$A:$A,$B2,Data!$C:$C,N$1)</f>
        <v>7.35</v>
      </c>
      <c r="O2" s="41">
        <f>SUMIFS(Data!$O:$O,Data!$A:$A,$B2,Data!$C:$C,O$1)</f>
        <v>4.7</v>
      </c>
      <c r="P2" s="41">
        <f>SUMIFS(Data!$O:$O,Data!$A:$A,$B2,Data!$C:$C,P$1)</f>
        <v>4.1499999999999995</v>
      </c>
      <c r="Q2" s="41">
        <f>SUMIFS(Data!$O:$O,Data!$A:$A,$B2,Data!$C:$C,Q$1)</f>
        <v>5.7</v>
      </c>
      <c r="R2" s="41">
        <f>IF(COUNT(C2:Q2)=15,5,IF(COUNT(C2:Q2)=14,3,IF(COUNT(C2:Q2)=13,1,0)))</f>
        <v>5</v>
      </c>
      <c r="S2" s="40">
        <f>SUM(C2:R2)</f>
        <v>79.900000000000006</v>
      </c>
      <c r="T2" s="40">
        <f>SUMIFS(Data!D:D,Data!A:A,$B2)</f>
        <v>748.33</v>
      </c>
      <c r="U2" s="75">
        <f>S2/T2</f>
        <v>0.10677107693130036</v>
      </c>
      <c r="V2" s="86"/>
    </row>
    <row r="3" spans="1:22" ht="12.75" x14ac:dyDescent="0.2">
      <c r="A3" s="39">
        <v>2</v>
      </c>
      <c r="B3" s="40" t="s">
        <v>2</v>
      </c>
      <c r="C3" s="41">
        <f>SUMIFS(Data!$O:$O,Data!$A:$A,$B3,Data!$C:$C,C$1)</f>
        <v>4.7</v>
      </c>
      <c r="D3" s="41">
        <f>SUMIFS(Data!$O:$O,Data!$A:$A,$B3,Data!$C:$C,D$1)</f>
        <v>3.65</v>
      </c>
      <c r="E3" s="41">
        <f>SUMIFS(Data!$O:$O,Data!$A:$A,$B3,Data!$C:$C,E$1)</f>
        <v>7.8500000000000005</v>
      </c>
      <c r="F3" s="41">
        <f>SUMIFS(Data!$O:$O,Data!$A:$A,$B3,Data!$C:$C,F$1)</f>
        <v>3.5500000000000003</v>
      </c>
      <c r="G3" s="41">
        <f>SUMIFS(Data!$O:$O,Data!$A:$A,$B3,Data!$C:$C,G$1)</f>
        <v>4.2</v>
      </c>
      <c r="H3" s="41">
        <f>SUMIFS(Data!$O:$O,Data!$A:$A,$B3,Data!$C:$C,H$1)</f>
        <v>3.95</v>
      </c>
      <c r="I3" s="41">
        <f>SUMIFS(Data!$O:$O,Data!$A:$A,$B3,Data!$C:$C,I$1)</f>
        <v>4.55</v>
      </c>
      <c r="J3" s="41">
        <f>SUMIFS(Data!$O:$O,Data!$A:$A,$B3,Data!$C:$C,J$1)</f>
        <v>3.05</v>
      </c>
      <c r="K3" s="41">
        <f>SUMIFS(Data!$O:$O,Data!$A:$A,$B3,Data!$C:$C,K$1)</f>
        <v>3.7</v>
      </c>
      <c r="L3" s="41">
        <f>SUMIFS(Data!$O:$O,Data!$A:$A,$B3,Data!$C:$C,L$1)</f>
        <v>3.2500000000000004</v>
      </c>
      <c r="M3" s="41">
        <f>SUMIFS(Data!$O:$O,Data!$A:$A,$B3,Data!$C:$C,M$1)</f>
        <v>3.9000000000000004</v>
      </c>
      <c r="N3" s="41">
        <f>SUMIFS(Data!$O:$O,Data!$A:$A,$B3,Data!$C:$C,N$1)</f>
        <v>2.9</v>
      </c>
      <c r="O3" s="41">
        <f>SUMIFS(Data!$O:$O,Data!$A:$A,$B3,Data!$C:$C,O$1)</f>
        <v>3.75</v>
      </c>
      <c r="P3" s="41">
        <f>SUMIFS(Data!$O:$O,Data!$A:$A,$B3,Data!$C:$C,P$1)</f>
        <v>3.75</v>
      </c>
      <c r="Q3" s="41">
        <f>SUMIFS(Data!$O:$O,Data!$A:$A,$B3,Data!$C:$C,Q$1)</f>
        <v>3.95</v>
      </c>
      <c r="R3" s="41">
        <f>IF(COUNT(C3:Q3)=15,5,IF(COUNT(C3:Q3)=14,3,IF(COUNT(C3:Q3)=13,1,0)))</f>
        <v>5</v>
      </c>
      <c r="S3" s="40">
        <f>SUM(C3:R3)</f>
        <v>65.699999999999989</v>
      </c>
      <c r="T3" s="40">
        <f>SUMIFS(Data!D:D,Data!A:A,$B3)</f>
        <v>630.8499999999998</v>
      </c>
      <c r="U3" s="75">
        <f>S3/T3</f>
        <v>0.10414520091939448</v>
      </c>
      <c r="V3" s="86">
        <v>36</v>
      </c>
    </row>
    <row r="4" spans="1:22" ht="12.75" x14ac:dyDescent="0.2">
      <c r="A4" s="39">
        <v>3</v>
      </c>
      <c r="B4" s="40" t="s">
        <v>61</v>
      </c>
      <c r="C4" s="41">
        <f>SUMIFS(Data!$O:$O,Data!$A:$A,$B4,Data!$C:$C,C$1)</f>
        <v>4.5</v>
      </c>
      <c r="D4" s="41">
        <f>SUMIFS(Data!$O:$O,Data!$A:$A,$B4,Data!$C:$C,D$1)</f>
        <v>4.5999999999999996</v>
      </c>
      <c r="E4" s="41">
        <f>SUMIFS(Data!$O:$O,Data!$A:$A,$B4,Data!$C:$C,E$1)</f>
        <v>3.9</v>
      </c>
      <c r="F4" s="41">
        <f>SUMIFS(Data!$O:$O,Data!$A:$A,$B4,Data!$C:$C,F$1)</f>
        <v>4.25</v>
      </c>
      <c r="G4" s="41">
        <f>SUMIFS(Data!$O:$O,Data!$A:$A,$B4,Data!$C:$C,G$1)</f>
        <v>3.8</v>
      </c>
      <c r="H4" s="41">
        <f>SUMIFS(Data!$O:$O,Data!$A:$A,$B4,Data!$C:$C,H$1)</f>
        <v>4.5999999999999996</v>
      </c>
      <c r="I4" s="41">
        <f>SUMIFS(Data!$O:$O,Data!$A:$A,$B4,Data!$C:$C,I$1)</f>
        <v>3.7</v>
      </c>
      <c r="J4" s="41">
        <f>SUMIFS(Data!$O:$O,Data!$A:$A,$B4,Data!$C:$C,J$1)</f>
        <v>4.1000000000000005</v>
      </c>
      <c r="K4" s="41">
        <f>SUMIFS(Data!$O:$O,Data!$A:$A,$B4,Data!$C:$C,K$1)</f>
        <v>2.9000000000000004</v>
      </c>
      <c r="L4" s="41">
        <f>SUMIFS(Data!$O:$O,Data!$A:$A,$B4,Data!$C:$C,L$1)</f>
        <v>2.7</v>
      </c>
      <c r="M4" s="41">
        <f>SUMIFS(Data!$O:$O,Data!$A:$A,$B4,Data!$C:$C,M$1)</f>
        <v>3.7</v>
      </c>
      <c r="N4" s="41">
        <f>SUMIFS(Data!$O:$O,Data!$A:$A,$B4,Data!$C:$C,N$1)</f>
        <v>4.1500000000000004</v>
      </c>
      <c r="O4" s="41">
        <f>SUMIFS(Data!$O:$O,Data!$A:$A,$B4,Data!$C:$C,O$1)</f>
        <v>6.3</v>
      </c>
      <c r="P4" s="41">
        <f>SUMIFS(Data!$O:$O,Data!$A:$A,$B4,Data!$C:$C,P$1)</f>
        <v>3.3499999999999996</v>
      </c>
      <c r="Q4" s="41">
        <f>SUMIFS(Data!$O:$O,Data!$A:$A,$B4,Data!$C:$C,Q$1)</f>
        <v>4.0999999999999996</v>
      </c>
      <c r="R4" s="41">
        <f>IF(COUNT(C4:Q4)=15,5,IF(COUNT(C4:Q4)=14,3,IF(COUNT(C4:Q4)=13,1,0)))</f>
        <v>5</v>
      </c>
      <c r="S4" s="40">
        <f>SUM(C4:R4)</f>
        <v>65.650000000000006</v>
      </c>
      <c r="T4" s="40">
        <f>SUMIFS(Data!D:D,Data!A:A,$B4)</f>
        <v>409.35999999999996</v>
      </c>
      <c r="U4" s="75">
        <f>S4/T4</f>
        <v>0.16037228845026386</v>
      </c>
      <c r="V4" s="86">
        <v>35</v>
      </c>
    </row>
    <row r="5" spans="1:22" ht="12.75" x14ac:dyDescent="0.2">
      <c r="A5" s="39">
        <v>4</v>
      </c>
      <c r="B5" s="40" t="s">
        <v>195</v>
      </c>
      <c r="C5" s="41">
        <f>SUMIFS(Data!$O:$O,Data!$A:$A,$B5,Data!$C:$C,C$1)</f>
        <v>4.1999999999999993</v>
      </c>
      <c r="D5" s="41">
        <f>SUMIFS(Data!$O:$O,Data!$A:$A,$B5,Data!$C:$C,D$1)</f>
        <v>3.65</v>
      </c>
      <c r="E5" s="41">
        <f>SUMIFS(Data!$O:$O,Data!$A:$A,$B5,Data!$C:$C,E$1)</f>
        <v>3.55</v>
      </c>
      <c r="F5" s="41">
        <f>SUMIFS(Data!$O:$O,Data!$A:$A,$B5,Data!$C:$C,F$1)</f>
        <v>4.3499999999999996</v>
      </c>
      <c r="G5" s="41">
        <f>SUMIFS(Data!$O:$O,Data!$A:$A,$B5,Data!$C:$C,G$1)</f>
        <v>4.2</v>
      </c>
      <c r="H5" s="41">
        <f>SUMIFS(Data!$O:$O,Data!$A:$A,$B5,Data!$C:$C,H$1)</f>
        <v>3.7</v>
      </c>
      <c r="I5" s="41">
        <f>SUMIFS(Data!$O:$O,Data!$A:$A,$B5,Data!$C:$C,I$1)</f>
        <v>4.25</v>
      </c>
      <c r="J5" s="41">
        <f>SUMIFS(Data!$O:$O,Data!$A:$A,$B5,Data!$C:$C,J$1)</f>
        <v>3.8499999999999996</v>
      </c>
      <c r="K5" s="41">
        <f>SUMIFS(Data!$O:$O,Data!$A:$A,$B5,Data!$C:$C,K$1)</f>
        <v>4.2</v>
      </c>
      <c r="L5" s="41">
        <f>SUMIFS(Data!$O:$O,Data!$A:$A,$B5,Data!$C:$C,L$1)</f>
        <v>4.5</v>
      </c>
      <c r="M5" s="41">
        <f>SUMIFS(Data!$O:$O,Data!$A:$A,$B5,Data!$C:$C,M$1)</f>
        <v>3.75</v>
      </c>
      <c r="N5" s="41">
        <f>SUMIFS(Data!$O:$O,Data!$A:$A,$B5,Data!$C:$C,N$1)</f>
        <v>3.75</v>
      </c>
      <c r="O5" s="41">
        <f>SUMIFS(Data!$O:$O,Data!$A:$A,$B5,Data!$C:$C,O$1)</f>
        <v>4.0999999999999996</v>
      </c>
      <c r="P5" s="41">
        <f>SUMIFS(Data!$O:$O,Data!$A:$A,$B5,Data!$C:$C,P$1)</f>
        <v>4.3499999999999996</v>
      </c>
      <c r="Q5" s="41">
        <f>SUMIFS(Data!$O:$O,Data!$A:$A,$B5,Data!$C:$C,Q$1)</f>
        <v>3.75</v>
      </c>
      <c r="R5" s="41">
        <f>IF(COUNT(C5:Q5)=15,5,IF(COUNT(C5:Q5)=14,3,IF(COUNT(C5:Q5)=13,1,0)))</f>
        <v>5</v>
      </c>
      <c r="S5" s="40">
        <f>SUM(C5:R5)</f>
        <v>65.150000000000006</v>
      </c>
      <c r="T5" s="40">
        <f>SUMIFS(Data!D:D,Data!A:A,$B5)</f>
        <v>281.09000000000003</v>
      </c>
      <c r="U5" s="75">
        <f>S5/T5</f>
        <v>0.23177629940588423</v>
      </c>
      <c r="V5" s="86">
        <v>34</v>
      </c>
    </row>
    <row r="6" spans="1:22" ht="12.75" x14ac:dyDescent="0.2">
      <c r="A6" s="39">
        <v>5</v>
      </c>
      <c r="B6" s="40" t="s">
        <v>97</v>
      </c>
      <c r="C6" s="41">
        <f>SUMIFS(Data!$O:$O,Data!$A:$A,$B6,Data!$C:$C,C$1)</f>
        <v>3.0999999999999996</v>
      </c>
      <c r="D6" s="41">
        <f>SUMIFS(Data!$O:$O,Data!$A:$A,$B6,Data!$C:$C,D$1)</f>
        <v>3.1500000000000004</v>
      </c>
      <c r="E6" s="41">
        <f>SUMIFS(Data!$O:$O,Data!$A:$A,$B6,Data!$C:$C,E$1)</f>
        <v>4.5</v>
      </c>
      <c r="F6" s="41">
        <f>SUMIFS(Data!$O:$O,Data!$A:$A,$B6,Data!$C:$C,F$1)</f>
        <v>3.4</v>
      </c>
      <c r="G6" s="41">
        <f>SUMIFS(Data!$O:$O,Data!$A:$A,$B6,Data!$C:$C,G$1)</f>
        <v>3.3000000000000003</v>
      </c>
      <c r="H6" s="41">
        <f>SUMIFS(Data!$O:$O,Data!$A:$A,$B6,Data!$C:$C,H$1)</f>
        <v>3.7</v>
      </c>
      <c r="I6" s="41">
        <f>SUMIFS(Data!$O:$O,Data!$A:$A,$B6,Data!$C:$C,I$1)</f>
        <v>5.25</v>
      </c>
      <c r="J6" s="41">
        <f>SUMIFS(Data!$O:$O,Data!$A:$A,$B6,Data!$C:$C,J$1)</f>
        <v>2.5499999999999998</v>
      </c>
      <c r="K6" s="41">
        <f>SUMIFS(Data!$O:$O,Data!$A:$A,$B6,Data!$C:$C,K$1)</f>
        <v>3.15</v>
      </c>
      <c r="L6" s="41">
        <f>SUMIFS(Data!$O:$O,Data!$A:$A,$B6,Data!$C:$C,L$1)</f>
        <v>5.7</v>
      </c>
      <c r="M6" s="41">
        <f>SUMIFS(Data!$O:$O,Data!$A:$A,$B6,Data!$C:$C,M$1)</f>
        <v>2.65</v>
      </c>
      <c r="N6" s="41">
        <f>SUMIFS(Data!$O:$O,Data!$A:$A,$B6,Data!$C:$C,N$1)</f>
        <v>4.2</v>
      </c>
      <c r="O6" s="41">
        <f>SUMIFS(Data!$O:$O,Data!$A:$A,$B6,Data!$C:$C,O$1)</f>
        <v>5.7</v>
      </c>
      <c r="P6" s="41">
        <f>SUMIFS(Data!$O:$O,Data!$A:$A,$B6,Data!$C:$C,P$1)</f>
        <v>3.5999999999999996</v>
      </c>
      <c r="Q6" s="41">
        <f>SUMIFS(Data!$O:$O,Data!$A:$A,$B6,Data!$C:$C,Q$1)</f>
        <v>5.65</v>
      </c>
      <c r="R6" s="41">
        <f>IF(COUNT(C6:Q6)=15,5,IF(COUNT(C6:Q6)=14,3,IF(COUNT(C6:Q6)=13,1,0)))</f>
        <v>5</v>
      </c>
      <c r="S6" s="40">
        <f>SUM(C6:R6)</f>
        <v>64.600000000000009</v>
      </c>
      <c r="T6" s="40">
        <f>SUMIFS(Data!D:D,Data!A:A,$B6)</f>
        <v>477.21</v>
      </c>
      <c r="U6" s="75">
        <f>S6/T6</f>
        <v>0.13537017246076152</v>
      </c>
      <c r="V6" s="86">
        <v>33</v>
      </c>
    </row>
    <row r="7" spans="1:22" ht="12.75" x14ac:dyDescent="0.2">
      <c r="A7" s="39">
        <v>6</v>
      </c>
      <c r="B7" s="40" t="s">
        <v>194</v>
      </c>
      <c r="C7" s="41">
        <f>SUMIFS(Data!$O:$O,Data!$A:$A,$B7,Data!$C:$C,C$1)</f>
        <v>4.1500000000000004</v>
      </c>
      <c r="D7" s="41">
        <f>SUMIFS(Data!$O:$O,Data!$A:$A,$B7,Data!$C:$C,D$1)</f>
        <v>4.5</v>
      </c>
      <c r="E7" s="41">
        <f>SUMIFS(Data!$O:$O,Data!$A:$A,$B7,Data!$C:$C,E$1)</f>
        <v>3.75</v>
      </c>
      <c r="F7" s="41">
        <f>SUMIFS(Data!$O:$O,Data!$A:$A,$B7,Data!$C:$C,F$1)</f>
        <v>4</v>
      </c>
      <c r="G7" s="41">
        <f>SUMIFS(Data!$O:$O,Data!$A:$A,$B7,Data!$C:$C,G$1)</f>
        <v>3.6500000000000004</v>
      </c>
      <c r="H7" s="41">
        <f>SUMIFS(Data!$O:$O,Data!$A:$A,$B7,Data!$C:$C,H$1)</f>
        <v>3.2</v>
      </c>
      <c r="I7" s="41">
        <f>SUMIFS(Data!$O:$O,Data!$A:$A,$B7,Data!$C:$C,I$1)</f>
        <v>5.55</v>
      </c>
      <c r="J7" s="41">
        <f>SUMIFS(Data!$O:$O,Data!$A:$A,$B7,Data!$C:$C,J$1)</f>
        <v>4.25</v>
      </c>
      <c r="K7" s="41">
        <f>SUMIFS(Data!$O:$O,Data!$A:$A,$B7,Data!$C:$C,K$1)</f>
        <v>3.95</v>
      </c>
      <c r="L7" s="41">
        <f>SUMIFS(Data!$O:$O,Data!$A:$A,$B7,Data!$C:$C,L$1)</f>
        <v>6.4</v>
      </c>
      <c r="M7" s="41">
        <f>SUMIFS(Data!$O:$O,Data!$A:$A,$B7,Data!$C:$C,M$1)</f>
        <v>3.5</v>
      </c>
      <c r="N7" s="41"/>
      <c r="O7" s="41">
        <f>SUMIFS(Data!$O:$O,Data!$A:$A,$B7,Data!$C:$C,O$1)</f>
        <v>4</v>
      </c>
      <c r="P7" s="41">
        <f>SUMIFS(Data!$O:$O,Data!$A:$A,$B7,Data!$C:$C,P$1)</f>
        <v>3.55</v>
      </c>
      <c r="Q7" s="41">
        <f>SUMIFS(Data!$O:$O,Data!$A:$A,$B7,Data!$C:$C,Q$1)</f>
        <v>5.0999999999999996</v>
      </c>
      <c r="R7" s="41">
        <f>IF(COUNT(C7:Q7)=15,5,IF(COUNT(C7:Q7)=14,3,IF(COUNT(C7:Q7)=13,1,0)))</f>
        <v>3</v>
      </c>
      <c r="S7" s="40">
        <f>SUM(C7:R7)</f>
        <v>62.55</v>
      </c>
      <c r="T7" s="40">
        <f>SUMIFS(Data!D:D,Data!A:A,$B7)</f>
        <v>392.57</v>
      </c>
      <c r="U7" s="75">
        <f>S7/T7</f>
        <v>0.15933464095575312</v>
      </c>
      <c r="V7" s="86">
        <v>32</v>
      </c>
    </row>
    <row r="8" spans="1:22" ht="12.75" x14ac:dyDescent="0.2">
      <c r="A8" s="39">
        <v>7</v>
      </c>
      <c r="B8" s="40" t="s">
        <v>92</v>
      </c>
      <c r="C8" s="41">
        <f>SUMIFS(Data!$O:$O,Data!$A:$A,$B8,Data!$C:$C,C$1)</f>
        <v>4.2</v>
      </c>
      <c r="D8" s="41">
        <f>SUMIFS(Data!$O:$O,Data!$A:$A,$B8,Data!$C:$C,D$1)</f>
        <v>4.5999999999999996</v>
      </c>
      <c r="E8" s="41">
        <f>SUMIFS(Data!$O:$O,Data!$A:$A,$B8,Data!$C:$C,E$1)</f>
        <v>2.2000000000000002</v>
      </c>
      <c r="F8" s="41">
        <f>SUMIFS(Data!$O:$O,Data!$A:$A,$B8,Data!$C:$C,F$1)</f>
        <v>2.7</v>
      </c>
      <c r="G8" s="41">
        <f>SUMIFS(Data!$O:$O,Data!$A:$A,$B8,Data!$C:$C,G$1)</f>
        <v>4.4000000000000004</v>
      </c>
      <c r="H8" s="41"/>
      <c r="I8" s="41">
        <f>SUMIFS(Data!$O:$O,Data!$A:$A,$B8,Data!$C:$C,I$1)</f>
        <v>5.75</v>
      </c>
      <c r="J8" s="41">
        <f>SUMIFS(Data!$O:$O,Data!$A:$A,$B8,Data!$C:$C,J$1)</f>
        <v>4.6000000000000005</v>
      </c>
      <c r="K8" s="41">
        <f>SUMIFS(Data!$O:$O,Data!$A:$A,$B8,Data!$C:$C,K$1)</f>
        <v>6.5</v>
      </c>
      <c r="L8" s="41">
        <f>SUMIFS(Data!$O:$O,Data!$A:$A,$B8,Data!$C:$C,L$1)</f>
        <v>2.25</v>
      </c>
      <c r="M8" s="41">
        <f>SUMIFS(Data!$O:$O,Data!$A:$A,$B8,Data!$C:$C,M$1)</f>
        <v>2.5499999999999998</v>
      </c>
      <c r="N8" s="41">
        <f>SUMIFS(Data!$O:$O,Data!$A:$A,$B8,Data!$C:$C,N$1)</f>
        <v>6.95</v>
      </c>
      <c r="O8" s="41">
        <f>SUMIFS(Data!$O:$O,Data!$A:$A,$B8,Data!$C:$C,O$1)</f>
        <v>4.3000000000000007</v>
      </c>
      <c r="P8" s="41">
        <f>SUMIFS(Data!$O:$O,Data!$A:$A,$B8,Data!$C:$C,P$1)</f>
        <v>2.5499999999999998</v>
      </c>
      <c r="Q8" s="41">
        <f>SUMIFS(Data!$O:$O,Data!$A:$A,$B8,Data!$C:$C,Q$1)</f>
        <v>3.45</v>
      </c>
      <c r="R8" s="41">
        <f>IF(COUNT(C8:Q8)=15,5,IF(COUNT(C8:Q8)=14,3,IF(COUNT(C8:Q8)=13,1,0)))</f>
        <v>3</v>
      </c>
      <c r="S8" s="40">
        <f>SUM(C8:R8)</f>
        <v>60</v>
      </c>
      <c r="T8" s="40">
        <f>SUMIFS(Data!D:D,Data!A:A,$B8)</f>
        <v>548.94000000000005</v>
      </c>
      <c r="U8" s="75">
        <f>S8/T8</f>
        <v>0.10930156301235107</v>
      </c>
      <c r="V8" s="86">
        <v>31</v>
      </c>
    </row>
    <row r="9" spans="1:22" ht="12.75" x14ac:dyDescent="0.2">
      <c r="A9" s="39">
        <v>8</v>
      </c>
      <c r="B9" s="40" t="s">
        <v>53</v>
      </c>
      <c r="C9" s="41">
        <f>SUMIFS(Data!$O:$O,Data!$A:$A,$B9,Data!$C:$C,C$1)</f>
        <v>4.55</v>
      </c>
      <c r="D9" s="41">
        <f>SUMIFS(Data!$O:$O,Data!$A:$A,$B9,Data!$C:$C,D$1)</f>
        <v>3.0999999999999996</v>
      </c>
      <c r="E9" s="41">
        <f>SUMIFS(Data!$O:$O,Data!$A:$A,$B9,Data!$C:$C,E$1)</f>
        <v>3.25</v>
      </c>
      <c r="F9" s="41">
        <f>SUMIFS(Data!$O:$O,Data!$A:$A,$B9,Data!$C:$C,F$1)</f>
        <v>3.2</v>
      </c>
      <c r="G9" s="41">
        <f>SUMIFS(Data!$O:$O,Data!$A:$A,$B9,Data!$C:$C,G$1)</f>
        <v>3</v>
      </c>
      <c r="H9" s="41">
        <f>SUMIFS(Data!$O:$O,Data!$A:$A,$B9,Data!$C:$C,H$1)</f>
        <v>4.45</v>
      </c>
      <c r="I9" s="41">
        <f>SUMIFS(Data!$O:$O,Data!$A:$A,$B9,Data!$C:$C,I$1)</f>
        <v>3.55</v>
      </c>
      <c r="J9" s="41">
        <f>SUMIFS(Data!$O:$O,Data!$A:$A,$B9,Data!$C:$C,J$1)</f>
        <v>2.8</v>
      </c>
      <c r="K9" s="41">
        <f>SUMIFS(Data!$O:$O,Data!$A:$A,$B9,Data!$C:$C,K$1)</f>
        <v>4.0999999999999996</v>
      </c>
      <c r="L9" s="41">
        <f>SUMIFS(Data!$O:$O,Data!$A:$A,$B9,Data!$C:$C,L$1)</f>
        <v>4.9000000000000004</v>
      </c>
      <c r="M9" s="41">
        <f>SUMIFS(Data!$O:$O,Data!$A:$A,$B9,Data!$C:$C,M$1)</f>
        <v>3.3</v>
      </c>
      <c r="N9" s="41">
        <f>SUMIFS(Data!$O:$O,Data!$A:$A,$B9,Data!$C:$C,N$1)</f>
        <v>3</v>
      </c>
      <c r="O9" s="41">
        <f>SUMIFS(Data!$O:$O,Data!$A:$A,$B9,Data!$C:$C,O$1)</f>
        <v>3.6500000000000004</v>
      </c>
      <c r="P9" s="41">
        <f>SUMIFS(Data!$O:$O,Data!$A:$A,$B9,Data!$C:$C,P$1)</f>
        <v>2.8499999999999996</v>
      </c>
      <c r="Q9" s="41">
        <f>SUMIFS(Data!$O:$O,Data!$A:$A,$B9,Data!$C:$C,Q$1)</f>
        <v>3.6500000000000004</v>
      </c>
      <c r="R9" s="41">
        <f>IF(COUNT(C9:Q9)=15,5,IF(COUNT(C9:Q9)=14,3,IF(COUNT(C9:Q9)=13,1,0)))</f>
        <v>5</v>
      </c>
      <c r="S9" s="40">
        <f>SUM(C9:R9)</f>
        <v>58.349999999999994</v>
      </c>
      <c r="T9" s="40">
        <f>SUMIFS(Data!D:D,Data!A:A,$B9)</f>
        <v>197.33</v>
      </c>
      <c r="U9" s="90">
        <f>S9/T9</f>
        <v>0.29569756245882528</v>
      </c>
      <c r="V9" s="86">
        <v>30</v>
      </c>
    </row>
    <row r="10" spans="1:22" ht="12.75" x14ac:dyDescent="0.2">
      <c r="A10" s="39">
        <v>9</v>
      </c>
      <c r="B10" s="40" t="s">
        <v>64</v>
      </c>
      <c r="C10" s="41">
        <f>SUMIFS(Data!$O:$O,Data!$A:$A,$B10,Data!$C:$C,C$1)</f>
        <v>4.45</v>
      </c>
      <c r="D10" s="41">
        <f>SUMIFS(Data!$O:$O,Data!$A:$A,$B10,Data!$C:$C,D$1)</f>
        <v>2.2999999999999998</v>
      </c>
      <c r="E10" s="41">
        <f>SUMIFS(Data!$O:$O,Data!$A:$A,$B10,Data!$C:$C,E$1)</f>
        <v>3</v>
      </c>
      <c r="F10" s="41">
        <f>SUMIFS(Data!$O:$O,Data!$A:$A,$B10,Data!$C:$C,F$1)</f>
        <v>3.5500000000000003</v>
      </c>
      <c r="G10" s="41">
        <f>SUMIFS(Data!$O:$O,Data!$A:$A,$B10,Data!$C:$C,G$1)</f>
        <v>2.4500000000000002</v>
      </c>
      <c r="H10" s="41">
        <f>SUMIFS(Data!$O:$O,Data!$A:$A,$B10,Data!$C:$C,H$1)</f>
        <v>4.5</v>
      </c>
      <c r="I10" s="41">
        <f>SUMIFS(Data!$O:$O,Data!$A:$A,$B10,Data!$C:$C,I$1)</f>
        <v>3.8999999999999995</v>
      </c>
      <c r="J10" s="41">
        <f>SUMIFS(Data!$O:$O,Data!$A:$A,$B10,Data!$C:$C,J$1)</f>
        <v>2.75</v>
      </c>
      <c r="K10" s="41">
        <f>SUMIFS(Data!$O:$O,Data!$A:$A,$B10,Data!$C:$C,K$1)</f>
        <v>3.75</v>
      </c>
      <c r="L10" s="41">
        <f>SUMIFS(Data!$O:$O,Data!$A:$A,$B10,Data!$C:$C,L$1)</f>
        <v>4.0999999999999996</v>
      </c>
      <c r="M10" s="41">
        <f>SUMIFS(Data!$O:$O,Data!$A:$A,$B10,Data!$C:$C,M$1)</f>
        <v>2.95</v>
      </c>
      <c r="N10" s="41">
        <f>SUMIFS(Data!$O:$O,Data!$A:$A,$B10,Data!$C:$C,N$1)</f>
        <v>2.5</v>
      </c>
      <c r="O10" s="41">
        <f>SUMIFS(Data!$O:$O,Data!$A:$A,$B10,Data!$C:$C,O$1)</f>
        <v>3.9000000000000004</v>
      </c>
      <c r="P10" s="41">
        <f>SUMIFS(Data!$O:$O,Data!$A:$A,$B10,Data!$C:$C,P$1)</f>
        <v>3.3499999999999996</v>
      </c>
      <c r="Q10" s="41">
        <f>SUMIFS(Data!$O:$O,Data!$A:$A,$B10,Data!$C:$C,Q$1)</f>
        <v>4.05</v>
      </c>
      <c r="R10" s="41">
        <f>IF(COUNT(C10:Q10)=15,5,IF(COUNT(C10:Q10)=14,3,IF(COUNT(C10:Q10)=13,1,0)))</f>
        <v>5</v>
      </c>
      <c r="S10" s="40">
        <f>SUM(C10:R10)</f>
        <v>56.5</v>
      </c>
      <c r="T10" s="40">
        <f>SUMIFS(Data!D:D,Data!A:A,$B10)</f>
        <v>283.15999999999997</v>
      </c>
      <c r="U10" s="75">
        <f>S10/T10</f>
        <v>0.19953383246221221</v>
      </c>
      <c r="V10" s="86">
        <v>29</v>
      </c>
    </row>
    <row r="11" spans="1:22" ht="12.75" x14ac:dyDescent="0.2">
      <c r="A11" s="39">
        <v>10</v>
      </c>
      <c r="B11" s="40" t="s">
        <v>193</v>
      </c>
      <c r="C11" s="41">
        <f>SUMIFS(Data!$O:$O,Data!$A:$A,$B11,Data!$C:$C,C$1)</f>
        <v>4.9000000000000004</v>
      </c>
      <c r="D11" s="41">
        <f>SUMIFS(Data!$O:$O,Data!$A:$A,$B11,Data!$C:$C,D$1)</f>
        <v>5</v>
      </c>
      <c r="E11" s="41">
        <f>SUMIFS(Data!$O:$O,Data!$A:$A,$B11,Data!$C:$C,E$1)</f>
        <v>3</v>
      </c>
      <c r="F11" s="41">
        <f>SUMIFS(Data!$O:$O,Data!$A:$A,$B11,Data!$C:$C,F$1)</f>
        <v>5</v>
      </c>
      <c r="G11" s="41">
        <f>SUMIFS(Data!$O:$O,Data!$A:$A,$B11,Data!$C:$C,G$1)</f>
        <v>4.9000000000000004</v>
      </c>
      <c r="H11" s="41"/>
      <c r="I11" s="41">
        <f>SUMIFS(Data!$O:$O,Data!$A:$A,$B11,Data!$C:$C,I$1)</f>
        <v>6.1499999999999995</v>
      </c>
      <c r="J11" s="41">
        <f>SUMIFS(Data!$O:$O,Data!$A:$A,$B11,Data!$C:$C,J$1)</f>
        <v>3.9000000000000004</v>
      </c>
      <c r="K11" s="41">
        <f>SUMIFS(Data!$O:$O,Data!$A:$A,$B11,Data!$C:$C,K$1)</f>
        <v>4.5</v>
      </c>
      <c r="L11" s="41">
        <f>SUMIFS(Data!$O:$O,Data!$A:$A,$B11,Data!$C:$C,L$1)</f>
        <v>6.6</v>
      </c>
      <c r="M11" s="41"/>
      <c r="N11" s="41">
        <f>SUMIFS(Data!$O:$O,Data!$A:$A,$B11,Data!$C:$C,N$1)</f>
        <v>4.7</v>
      </c>
      <c r="O11" s="41">
        <f>SUMIFS(Data!$O:$O,Data!$A:$A,$B11,Data!$C:$C,O$1)</f>
        <v>6.1499999999999995</v>
      </c>
      <c r="P11" s="41"/>
      <c r="Q11" s="41"/>
      <c r="R11" s="41">
        <f>IF(COUNT(C11:Q11)=15,5,IF(COUNT(C11:Q11)=14,3,IF(COUNT(C11:Q11)=13,1,0)))</f>
        <v>0</v>
      </c>
      <c r="S11" s="40">
        <f>SUM(C11:R11)</f>
        <v>54.8</v>
      </c>
      <c r="T11" s="40">
        <f>SUMIFS(Data!D:D,Data!A:A,$B11)</f>
        <v>534.75000000000011</v>
      </c>
      <c r="U11" s="75">
        <f>S11/T11</f>
        <v>0.1024777933613838</v>
      </c>
      <c r="V11" s="86">
        <v>28</v>
      </c>
    </row>
    <row r="12" spans="1:22" ht="12.75" x14ac:dyDescent="0.2">
      <c r="A12" s="39">
        <v>11</v>
      </c>
      <c r="B12" s="40" t="s">
        <v>54</v>
      </c>
      <c r="C12" s="41">
        <f>SUMIFS(Data!$O:$O,Data!$A:$A,$B12,Data!$C:$C,C$1)</f>
        <v>4.3</v>
      </c>
      <c r="D12" s="41">
        <f>SUMIFS(Data!$O:$O,Data!$A:$A,$B12,Data!$C:$C,D$1)</f>
        <v>2.85</v>
      </c>
      <c r="E12" s="41">
        <f>SUMIFS(Data!$O:$O,Data!$A:$A,$B12,Data!$C:$C,E$1)</f>
        <v>3.9499999999999997</v>
      </c>
      <c r="F12" s="41">
        <f>SUMIFS(Data!$O:$O,Data!$A:$A,$B12,Data!$C:$C,F$1)</f>
        <v>4.2</v>
      </c>
      <c r="G12" s="41">
        <f>SUMIFS(Data!$O:$O,Data!$A:$A,$B12,Data!$C:$C,G$1)</f>
        <v>2.4500000000000002</v>
      </c>
      <c r="H12" s="41">
        <f>SUMIFS(Data!$O:$O,Data!$A:$A,$B12,Data!$C:$C,H$1)</f>
        <v>5.5</v>
      </c>
      <c r="I12" s="41">
        <f>SUMIFS(Data!$O:$O,Data!$A:$A,$B12,Data!$C:$C,I$1)</f>
        <v>5.75</v>
      </c>
      <c r="J12" s="41">
        <f>SUMIFS(Data!$O:$O,Data!$A:$A,$B12,Data!$C:$C,J$1)</f>
        <v>2.1</v>
      </c>
      <c r="K12" s="41">
        <f>SUMIFS(Data!$O:$O,Data!$A:$A,$B12,Data!$C:$C,K$1)</f>
        <v>4.9000000000000004</v>
      </c>
      <c r="L12" s="41">
        <f>SUMIFS(Data!$O:$O,Data!$A:$A,$B12,Data!$C:$C,L$1)</f>
        <v>2.2000000000000002</v>
      </c>
      <c r="M12" s="41">
        <f>SUMIFS(Data!$O:$O,Data!$A:$A,$B12,Data!$C:$C,M$1)</f>
        <v>2.2000000000000002</v>
      </c>
      <c r="N12" s="41">
        <f>SUMIFS(Data!$O:$O,Data!$A:$A,$B12,Data!$C:$C,N$1)</f>
        <v>2.35</v>
      </c>
      <c r="O12" s="41">
        <f>SUMIFS(Data!$O:$O,Data!$A:$A,$B12,Data!$C:$C,O$1)</f>
        <v>2.2000000000000002</v>
      </c>
      <c r="P12" s="41">
        <f>SUMIFS(Data!$O:$O,Data!$A:$A,$B12,Data!$C:$C,P$1)</f>
        <v>2.1</v>
      </c>
      <c r="Q12" s="41">
        <f>SUMIFS(Data!$O:$O,Data!$A:$A,$B12,Data!$C:$C,Q$1)</f>
        <v>2.25</v>
      </c>
      <c r="R12" s="41">
        <f>IF(COUNT(C12:Q12)=15,5,IF(COUNT(C12:Q12)=14,3,IF(COUNT(C12:Q12)=13,1,0)))</f>
        <v>5</v>
      </c>
      <c r="S12" s="40">
        <f>SUM(C12:R12)</f>
        <v>54.300000000000011</v>
      </c>
      <c r="T12" s="40">
        <f>SUMIFS(Data!D:D,Data!A:A,$B12)</f>
        <v>312.79000000000002</v>
      </c>
      <c r="U12" s="75">
        <f>S12/T12</f>
        <v>0.17359890022059532</v>
      </c>
      <c r="V12" s="86">
        <v>27</v>
      </c>
    </row>
    <row r="13" spans="1:22" ht="12.75" x14ac:dyDescent="0.2">
      <c r="A13" s="39">
        <v>12</v>
      </c>
      <c r="B13" s="40" t="s">
        <v>62</v>
      </c>
      <c r="C13" s="41">
        <f>SUMIFS(Data!$O:$O,Data!$A:$A,$B13,Data!$C:$C,C$1)</f>
        <v>3.8499999999999996</v>
      </c>
      <c r="D13" s="41">
        <f>SUMIFS(Data!$O:$O,Data!$A:$A,$B13,Data!$C:$C,D$1)</f>
        <v>3.05</v>
      </c>
      <c r="E13" s="41">
        <f>SUMIFS(Data!$O:$O,Data!$A:$A,$B13,Data!$C:$C,E$1)</f>
        <v>3.35</v>
      </c>
      <c r="F13" s="41">
        <f>SUMIFS(Data!$O:$O,Data!$A:$A,$B13,Data!$C:$C,F$1)</f>
        <v>3.3000000000000003</v>
      </c>
      <c r="G13" s="41">
        <f>SUMIFS(Data!$O:$O,Data!$A:$A,$B13,Data!$C:$C,G$1)</f>
        <v>2.75</v>
      </c>
      <c r="H13" s="41">
        <f>SUMIFS(Data!$O:$O,Data!$A:$A,$B13,Data!$C:$C,H$1)</f>
        <v>3.65</v>
      </c>
      <c r="I13" s="41">
        <f>SUMIFS(Data!$O:$O,Data!$A:$A,$B13,Data!$C:$C,I$1)</f>
        <v>2.75</v>
      </c>
      <c r="J13" s="41">
        <f>SUMIFS(Data!$O:$O,Data!$A:$A,$B13,Data!$C:$C,J$1)</f>
        <v>3.2</v>
      </c>
      <c r="K13" s="41">
        <f>SUMIFS(Data!$O:$O,Data!$A:$A,$B13,Data!$C:$C,K$1)</f>
        <v>2.8</v>
      </c>
      <c r="L13" s="41">
        <f>SUMIFS(Data!$O:$O,Data!$A:$A,$B13,Data!$C:$C,L$1)</f>
        <v>3.95</v>
      </c>
      <c r="M13" s="41">
        <f>SUMIFS(Data!$O:$O,Data!$A:$A,$B13,Data!$C:$C,M$1)</f>
        <v>2.35</v>
      </c>
      <c r="N13" s="41">
        <f>SUMIFS(Data!$O:$O,Data!$A:$A,$B13,Data!$C:$C,N$1)</f>
        <v>3.2</v>
      </c>
      <c r="O13" s="41">
        <f>SUMIFS(Data!$O:$O,Data!$A:$A,$B13,Data!$C:$C,O$1)</f>
        <v>3.45</v>
      </c>
      <c r="P13" s="41">
        <f>SUMIFS(Data!$O:$O,Data!$A:$A,$B13,Data!$C:$C,P$1)</f>
        <v>2.8</v>
      </c>
      <c r="Q13" s="41">
        <f>SUMIFS(Data!$O:$O,Data!$A:$A,$B13,Data!$C:$C,Q$1)</f>
        <v>2.8</v>
      </c>
      <c r="R13" s="41">
        <f>IF(COUNT(C13:Q13)=15,5,IF(COUNT(C13:Q13)=14,3,IF(COUNT(C13:Q13)=13,1,0)))</f>
        <v>5</v>
      </c>
      <c r="S13" s="40">
        <f>SUM(C13:R13)</f>
        <v>52.25</v>
      </c>
      <c r="T13" s="40">
        <f>SUMIFS(Data!D:D,Data!A:A,$B13)</f>
        <v>240.82999999999998</v>
      </c>
      <c r="U13" s="75">
        <f>S13/T13</f>
        <v>0.21695802018021013</v>
      </c>
      <c r="V13" s="86">
        <v>26</v>
      </c>
    </row>
    <row r="14" spans="1:22" ht="12.75" x14ac:dyDescent="0.2">
      <c r="A14" s="39">
        <v>13</v>
      </c>
      <c r="B14" s="40" t="s">
        <v>66</v>
      </c>
      <c r="C14" s="41">
        <f>SUMIFS(Data!$O:$O,Data!$A:$A,$B14,Data!$C:$C,C$1)</f>
        <v>3.35</v>
      </c>
      <c r="D14" s="41">
        <f>SUMIFS(Data!$O:$O,Data!$A:$A,$B14,Data!$C:$C,D$1)</f>
        <v>2.35</v>
      </c>
      <c r="E14" s="41">
        <f>SUMIFS(Data!$O:$O,Data!$A:$A,$B14,Data!$C:$C,E$1)</f>
        <v>2.1</v>
      </c>
      <c r="F14" s="41">
        <f>SUMIFS(Data!$O:$O,Data!$A:$A,$B14,Data!$C:$C,F$1)</f>
        <v>3.25</v>
      </c>
      <c r="G14" s="41">
        <f>SUMIFS(Data!$O:$O,Data!$A:$A,$B14,Data!$C:$C,G$1)</f>
        <v>3.2</v>
      </c>
      <c r="H14" s="41">
        <f>SUMIFS(Data!$O:$O,Data!$A:$A,$B14,Data!$C:$C,H$1)</f>
        <v>2.95</v>
      </c>
      <c r="I14" s="41">
        <f>SUMIFS(Data!$O:$O,Data!$A:$A,$B14,Data!$C:$C,I$1)</f>
        <v>3.85</v>
      </c>
      <c r="J14" s="41">
        <f>SUMIFS(Data!$O:$O,Data!$A:$A,$B14,Data!$C:$C,J$1)</f>
        <v>3.25</v>
      </c>
      <c r="K14" s="41">
        <f>SUMIFS(Data!$O:$O,Data!$A:$A,$B14,Data!$C:$C,K$1)</f>
        <v>2.95</v>
      </c>
      <c r="L14" s="41">
        <f>SUMIFS(Data!$O:$O,Data!$A:$A,$B14,Data!$C:$C,L$1)</f>
        <v>2.75</v>
      </c>
      <c r="M14" s="41">
        <f>SUMIFS(Data!$O:$O,Data!$A:$A,$B14,Data!$C:$C,M$1)</f>
        <v>3.75</v>
      </c>
      <c r="N14" s="41">
        <f>SUMIFS(Data!$O:$O,Data!$A:$A,$B14,Data!$C:$C,N$1)</f>
        <v>3.35</v>
      </c>
      <c r="O14" s="41">
        <f>SUMIFS(Data!$O:$O,Data!$A:$A,$B14,Data!$C:$C,O$1)</f>
        <v>3.35</v>
      </c>
      <c r="P14" s="41">
        <f>SUMIFS(Data!$O:$O,Data!$A:$A,$B14,Data!$C:$C,P$1)</f>
        <v>2.6999999999999997</v>
      </c>
      <c r="Q14" s="41">
        <f>SUMIFS(Data!$O:$O,Data!$A:$A,$B14,Data!$C:$C,Q$1)</f>
        <v>3.35</v>
      </c>
      <c r="R14" s="41">
        <f>IF(COUNT(C14:Q14)=15,5,IF(COUNT(C14:Q14)=14,3,IF(COUNT(C14:Q14)=13,1,0)))</f>
        <v>5</v>
      </c>
      <c r="S14" s="40">
        <f>SUM(C14:R14)</f>
        <v>51.500000000000007</v>
      </c>
      <c r="T14" s="40">
        <f>SUMIFS(Data!D:D,Data!A:A,$B14)</f>
        <v>299.28999999999996</v>
      </c>
      <c r="U14" s="75">
        <f>S14/T14</f>
        <v>0.17207390824952393</v>
      </c>
      <c r="V14" s="86">
        <v>25</v>
      </c>
    </row>
    <row r="15" spans="1:22" ht="12.75" x14ac:dyDescent="0.2">
      <c r="A15" s="39">
        <v>14</v>
      </c>
      <c r="B15" s="40" t="s">
        <v>77</v>
      </c>
      <c r="C15" s="41">
        <f>SUMIFS(Data!$O:$O,Data!$A:$A,$B15,Data!$C:$C,C$1)</f>
        <v>3</v>
      </c>
      <c r="D15" s="41">
        <f>SUMIFS(Data!$O:$O,Data!$A:$A,$B15,Data!$C:$C,D$1)</f>
        <v>2.2000000000000002</v>
      </c>
      <c r="E15" s="41">
        <f>SUMIFS(Data!$O:$O,Data!$A:$A,$B15,Data!$C:$C,E$1)</f>
        <v>3.2</v>
      </c>
      <c r="F15" s="41">
        <f>SUMIFS(Data!$O:$O,Data!$A:$A,$B15,Data!$C:$C,F$1)</f>
        <v>3.25</v>
      </c>
      <c r="G15" s="41">
        <f>SUMIFS(Data!$O:$O,Data!$A:$A,$B15,Data!$C:$C,G$1)</f>
        <v>3.1500000000000004</v>
      </c>
      <c r="H15" s="41">
        <f>SUMIFS(Data!$O:$O,Data!$A:$A,$B15,Data!$C:$C,H$1)</f>
        <v>3.2</v>
      </c>
      <c r="I15" s="41">
        <f>SUMIFS(Data!$O:$O,Data!$A:$A,$B15,Data!$C:$C,I$1)</f>
        <v>3.25</v>
      </c>
      <c r="J15" s="41">
        <f>SUMIFS(Data!$O:$O,Data!$A:$A,$B15,Data!$C:$C,J$1)</f>
        <v>3</v>
      </c>
      <c r="K15" s="41">
        <f>SUMIFS(Data!$O:$O,Data!$A:$A,$B15,Data!$C:$C,K$1)</f>
        <v>2.75</v>
      </c>
      <c r="L15" s="41">
        <f>SUMIFS(Data!$O:$O,Data!$A:$A,$B15,Data!$C:$C,L$1)</f>
        <v>3.2</v>
      </c>
      <c r="M15" s="41">
        <f>SUMIFS(Data!$O:$O,Data!$A:$A,$B15,Data!$C:$C,M$1)</f>
        <v>2.8</v>
      </c>
      <c r="N15" s="41">
        <f>SUMIFS(Data!$O:$O,Data!$A:$A,$B15,Data!$C:$C,N$1)</f>
        <v>2.4500000000000002</v>
      </c>
      <c r="O15" s="41">
        <f>SUMIFS(Data!$O:$O,Data!$A:$A,$B15,Data!$C:$C,O$1)</f>
        <v>2.7</v>
      </c>
      <c r="P15" s="41">
        <f>SUMIFS(Data!$O:$O,Data!$A:$A,$B15,Data!$C:$C,P$1)</f>
        <v>2.85</v>
      </c>
      <c r="Q15" s="41">
        <f>SUMIFS(Data!$O:$O,Data!$A:$A,$B15,Data!$C:$C,Q$1)</f>
        <v>3</v>
      </c>
      <c r="R15" s="41">
        <f>IF(COUNT(C15:Q15)=15,5,IF(COUNT(C15:Q15)=14,3,IF(COUNT(C15:Q15)=13,1,0)))</f>
        <v>5</v>
      </c>
      <c r="S15" s="40">
        <f>SUM(C15:R15)</f>
        <v>49.000000000000007</v>
      </c>
      <c r="T15" s="40">
        <f>SUMIFS(Data!D:D,Data!A:A,$B15)</f>
        <v>201.62</v>
      </c>
      <c r="U15" s="75">
        <f>S15/T15</f>
        <v>0.2430314452931257</v>
      </c>
      <c r="V15" s="86">
        <v>24</v>
      </c>
    </row>
    <row r="16" spans="1:22" ht="12.75" x14ac:dyDescent="0.2">
      <c r="A16" s="39">
        <v>15</v>
      </c>
      <c r="B16" s="40" t="s">
        <v>73</v>
      </c>
      <c r="C16" s="41">
        <f>SUMIFS(Data!$O:$O,Data!$A:$A,$B16,Data!$C:$C,C$1)</f>
        <v>4.25</v>
      </c>
      <c r="D16" s="41">
        <f>SUMIFS(Data!$O:$O,Data!$A:$A,$B16,Data!$C:$C,D$1)</f>
        <v>3.0500000000000003</v>
      </c>
      <c r="E16" s="41">
        <f>SUMIFS(Data!$O:$O,Data!$A:$A,$B16,Data!$C:$C,E$1)</f>
        <v>4.45</v>
      </c>
      <c r="F16" s="41">
        <f>SUMIFS(Data!$O:$O,Data!$A:$A,$B16,Data!$C:$C,F$1)</f>
        <v>4.5</v>
      </c>
      <c r="G16" s="41">
        <f>SUMIFS(Data!$O:$O,Data!$A:$A,$B16,Data!$C:$C,G$1)</f>
        <v>1.1499999999999999</v>
      </c>
      <c r="H16" s="41">
        <f>SUMIFS(Data!$O:$O,Data!$A:$A,$B16,Data!$C:$C,H$1)</f>
        <v>5.35</v>
      </c>
      <c r="I16" s="41">
        <f>SUMIFS(Data!$O:$O,Data!$A:$A,$B16,Data!$C:$C,I$1)</f>
        <v>4.5</v>
      </c>
      <c r="J16" s="41">
        <f>SUMIFS(Data!$O:$O,Data!$A:$A,$B16,Data!$C:$C,J$1)</f>
        <v>2.9</v>
      </c>
      <c r="K16" s="41">
        <f>SUMIFS(Data!$O:$O,Data!$A:$A,$B16,Data!$C:$C,K$1)</f>
        <v>3.85</v>
      </c>
      <c r="L16" s="41">
        <f>SUMIFS(Data!$O:$O,Data!$A:$A,$B16,Data!$C:$C,L$1)</f>
        <v>4.5999999999999996</v>
      </c>
      <c r="M16" s="41">
        <f>SUMIFS(Data!$O:$O,Data!$A:$A,$B16,Data!$C:$C,M$1)</f>
        <v>2.35</v>
      </c>
      <c r="N16" s="41">
        <f>SUMIFS(Data!$O:$O,Data!$A:$A,$B16,Data!$C:$C,N$1)</f>
        <v>1.65</v>
      </c>
      <c r="O16" s="41"/>
      <c r="P16" s="41"/>
      <c r="Q16" s="41">
        <f>SUMIFS(Data!$O:$O,Data!$A:$A,$B16,Data!$C:$C,Q$1)</f>
        <v>5.0999999999999996</v>
      </c>
      <c r="R16" s="41">
        <f>IF(COUNT(C16:Q16)=15,5,IF(COUNT(C16:Q16)=14,3,IF(COUNT(C16:Q16)=13,1,0)))</f>
        <v>1</v>
      </c>
      <c r="S16" s="40">
        <f>SUM(C16:R16)</f>
        <v>48.7</v>
      </c>
      <c r="T16" s="40">
        <f>SUMIFS(Data!D:D,Data!A:A,$B16)</f>
        <v>354.44</v>
      </c>
      <c r="U16" s="75">
        <f>S16/T16</f>
        <v>0.13739984200428845</v>
      </c>
      <c r="V16" s="86">
        <v>23</v>
      </c>
    </row>
    <row r="17" spans="1:22" ht="12.75" x14ac:dyDescent="0.2">
      <c r="A17" s="39">
        <v>16</v>
      </c>
      <c r="B17" s="40" t="s">
        <v>69</v>
      </c>
      <c r="C17" s="41">
        <f>SUMIFS(Data!$O:$O,Data!$A:$A,$B17,Data!$C:$C,C$1)</f>
        <v>2.85</v>
      </c>
      <c r="D17" s="41">
        <f>SUMIFS(Data!$O:$O,Data!$A:$A,$B17,Data!$C:$C,D$1)</f>
        <v>3.0999999999999996</v>
      </c>
      <c r="E17" s="41">
        <f>SUMIFS(Data!$O:$O,Data!$A:$A,$B17,Data!$C:$C,E$1)</f>
        <v>2.8</v>
      </c>
      <c r="F17" s="41">
        <f>SUMIFS(Data!$O:$O,Data!$A:$A,$B17,Data!$C:$C,F$1)</f>
        <v>3</v>
      </c>
      <c r="G17" s="41">
        <f>SUMIFS(Data!$O:$O,Data!$A:$A,$B17,Data!$C:$C,G$1)</f>
        <v>2.35</v>
      </c>
      <c r="H17" s="41">
        <f>SUMIFS(Data!$O:$O,Data!$A:$A,$B17,Data!$C:$C,H$1)</f>
        <v>2.7</v>
      </c>
      <c r="I17" s="41">
        <f>SUMIFS(Data!$O:$O,Data!$A:$A,$B17,Data!$C:$C,I$1)</f>
        <v>4.7</v>
      </c>
      <c r="J17" s="41">
        <f>SUMIFS(Data!$O:$O,Data!$A:$A,$B17,Data!$C:$C,J$1)</f>
        <v>2.65</v>
      </c>
      <c r="K17" s="41">
        <f>SUMIFS(Data!$O:$O,Data!$A:$A,$B17,Data!$C:$C,K$1)</f>
        <v>2.4500000000000002</v>
      </c>
      <c r="L17" s="41">
        <f>SUMIFS(Data!$O:$O,Data!$A:$A,$B17,Data!$C:$C,L$1)</f>
        <v>3</v>
      </c>
      <c r="M17" s="41">
        <f>SUMIFS(Data!$O:$O,Data!$A:$A,$B17,Data!$C:$C,M$1)</f>
        <v>2.1500000000000004</v>
      </c>
      <c r="N17" s="41">
        <f>SUMIFS(Data!$O:$O,Data!$A:$A,$B17,Data!$C:$C,N$1)</f>
        <v>3.3</v>
      </c>
      <c r="O17" s="41">
        <f>SUMIFS(Data!$O:$O,Data!$A:$A,$B17,Data!$C:$C,O$1)</f>
        <v>3</v>
      </c>
      <c r="P17" s="41">
        <f>SUMIFS(Data!$O:$O,Data!$A:$A,$B17,Data!$C:$C,P$1)</f>
        <v>2.4500000000000002</v>
      </c>
      <c r="Q17" s="41">
        <f>SUMIFS(Data!$O:$O,Data!$A:$A,$B17,Data!$C:$C,Q$1)</f>
        <v>2.8</v>
      </c>
      <c r="R17" s="41">
        <f>IF(COUNT(C17:Q17)=15,5,IF(COUNT(C17:Q17)=14,3,IF(COUNT(C17:Q17)=13,1,0)))</f>
        <v>5</v>
      </c>
      <c r="S17" s="40">
        <f>SUM(C17:R17)</f>
        <v>48.3</v>
      </c>
      <c r="T17" s="40">
        <f>SUMIFS(Data!D:D,Data!A:A,$B17)</f>
        <v>170.61999999999998</v>
      </c>
      <c r="U17" s="90">
        <f>S17/T17</f>
        <v>0.2830852186144649</v>
      </c>
      <c r="V17" s="86">
        <v>22</v>
      </c>
    </row>
    <row r="18" spans="1:22" ht="12.75" x14ac:dyDescent="0.2">
      <c r="A18" s="39">
        <v>17</v>
      </c>
      <c r="B18" s="40" t="s">
        <v>198</v>
      </c>
      <c r="C18" s="41">
        <f>SUMIFS(Data!$O:$O,Data!$A:$A,$B18,Data!$C:$C,C$1)</f>
        <v>3.1</v>
      </c>
      <c r="D18" s="41">
        <f>SUMIFS(Data!$O:$O,Data!$A:$A,$B18,Data!$C:$C,D$1)</f>
        <v>3.1</v>
      </c>
      <c r="E18" s="41">
        <f>SUMIFS(Data!$O:$O,Data!$A:$A,$B18,Data!$C:$C,E$1)</f>
        <v>2.95</v>
      </c>
      <c r="F18" s="41">
        <f>SUMIFS(Data!$O:$O,Data!$A:$A,$B18,Data!$C:$C,F$1)</f>
        <v>3.05</v>
      </c>
      <c r="G18" s="41"/>
      <c r="H18" s="41">
        <f>SUMIFS(Data!$O:$O,Data!$A:$A,$B18,Data!$C:$C,H$1)</f>
        <v>3.25</v>
      </c>
      <c r="I18" s="41">
        <f>SUMIFS(Data!$O:$O,Data!$A:$A,$B18,Data!$C:$C,I$1)</f>
        <v>3.25</v>
      </c>
      <c r="J18" s="41">
        <f>SUMIFS(Data!$O:$O,Data!$A:$A,$B18,Data!$C:$C,J$1)</f>
        <v>3.55</v>
      </c>
      <c r="K18" s="41">
        <f>SUMIFS(Data!$O:$O,Data!$A:$A,$B18,Data!$C:$C,K$1)</f>
        <v>3.4</v>
      </c>
      <c r="L18" s="41">
        <f>SUMIFS(Data!$O:$O,Data!$A:$A,$B18,Data!$C:$C,L$1)</f>
        <v>3.6</v>
      </c>
      <c r="M18" s="41">
        <f>SUMIFS(Data!$O:$O,Data!$A:$A,$B18,Data!$C:$C,M$1)</f>
        <v>3.1</v>
      </c>
      <c r="N18" s="41">
        <f>SUMIFS(Data!$O:$O,Data!$A:$A,$B18,Data!$C:$C,N$1)</f>
        <v>2.5</v>
      </c>
      <c r="O18" s="41">
        <f>SUMIFS(Data!$O:$O,Data!$A:$A,$B18,Data!$C:$C,O$1)</f>
        <v>3.25</v>
      </c>
      <c r="P18" s="41">
        <f>SUMIFS(Data!$O:$O,Data!$A:$A,$B18,Data!$C:$C,P$1)</f>
        <v>2.5499999999999998</v>
      </c>
      <c r="Q18" s="41">
        <f>SUMIFS(Data!$O:$O,Data!$A:$A,$B18,Data!$C:$C,Q$1)</f>
        <v>2.35</v>
      </c>
      <c r="R18" s="41">
        <f>IF(COUNT(C18:Q18)=15,5,IF(COUNT(C18:Q18)=14,3,IF(COUNT(C18:Q18)=13,1,0)))</f>
        <v>3</v>
      </c>
      <c r="S18" s="40">
        <f>SUM(C18:R18)</f>
        <v>46</v>
      </c>
      <c r="T18" s="40">
        <f>SUMIFS(Data!D:D,Data!A:A,$B18)</f>
        <v>214.83999999999997</v>
      </c>
      <c r="U18" s="75">
        <f>S18/T18</f>
        <v>0.21411282815118229</v>
      </c>
      <c r="V18" s="86">
        <v>21</v>
      </c>
    </row>
    <row r="19" spans="1:22" ht="12.75" x14ac:dyDescent="0.2">
      <c r="A19" s="39">
        <v>18</v>
      </c>
      <c r="B19" s="40" t="s">
        <v>138</v>
      </c>
      <c r="C19" s="41">
        <f>SUMIFS(Data!$O:$O,Data!$A:$A,$B19,Data!$C:$C,C$1)</f>
        <v>2.7</v>
      </c>
      <c r="D19" s="41">
        <f>SUMIFS(Data!$O:$O,Data!$A:$A,$B19,Data!$C:$C,D$1)</f>
        <v>2.5499999999999998</v>
      </c>
      <c r="E19" s="41">
        <f>SUMIFS(Data!$O:$O,Data!$A:$A,$B19,Data!$C:$C,E$1)</f>
        <v>2.95</v>
      </c>
      <c r="F19" s="41">
        <f>SUMIFS(Data!$O:$O,Data!$A:$A,$B19,Data!$C:$C,F$1)</f>
        <v>2.95</v>
      </c>
      <c r="G19" s="41">
        <f>SUMIFS(Data!$O:$O,Data!$A:$A,$B19,Data!$C:$C,G$1)</f>
        <v>3.3</v>
      </c>
      <c r="H19" s="41">
        <f>SUMIFS(Data!$O:$O,Data!$A:$A,$B19,Data!$C:$C,H$1)</f>
        <v>2.5</v>
      </c>
      <c r="I19" s="41">
        <f>SUMIFS(Data!$O:$O,Data!$A:$A,$B19,Data!$C:$C,I$1)</f>
        <v>3.25</v>
      </c>
      <c r="J19" s="41">
        <f>SUMIFS(Data!$O:$O,Data!$A:$A,$B19,Data!$C:$C,J$1)</f>
        <v>3.4499999999999997</v>
      </c>
      <c r="K19" s="41">
        <f>SUMIFS(Data!$O:$O,Data!$A:$A,$B19,Data!$C:$C,K$1)</f>
        <v>2.4</v>
      </c>
      <c r="L19" s="41">
        <f>SUMIFS(Data!$O:$O,Data!$A:$A,$B19,Data!$C:$C,L$1)</f>
        <v>2</v>
      </c>
      <c r="M19" s="41">
        <f>SUMIFS(Data!$O:$O,Data!$A:$A,$B19,Data!$C:$C,M$1)</f>
        <v>3.1</v>
      </c>
      <c r="N19" s="41">
        <f>SUMIFS(Data!$O:$O,Data!$A:$A,$B19,Data!$C:$C,N$1)</f>
        <v>3</v>
      </c>
      <c r="O19" s="41">
        <f>SUMIFS(Data!$O:$O,Data!$A:$A,$B19,Data!$C:$C,O$1)</f>
        <v>1.25</v>
      </c>
      <c r="P19" s="41">
        <f>SUMIFS(Data!$O:$O,Data!$A:$A,$B19,Data!$C:$C,P$1)</f>
        <v>2.65</v>
      </c>
      <c r="Q19" s="41">
        <f>SUMIFS(Data!$O:$O,Data!$A:$A,$B19,Data!$C:$C,Q$1)</f>
        <v>2.9</v>
      </c>
      <c r="R19" s="41">
        <f>IF(COUNT(C19:Q19)=15,5,IF(COUNT(C19:Q19)=14,3,IF(COUNT(C19:Q19)=13,1,0)))</f>
        <v>5</v>
      </c>
      <c r="S19" s="40">
        <f>SUM(C19:R19)</f>
        <v>45.949999999999996</v>
      </c>
      <c r="T19" s="40">
        <f>SUMIFS(Data!D:D,Data!A:A,$B19)</f>
        <v>141.99</v>
      </c>
      <c r="U19" s="90">
        <f>S19/T19</f>
        <v>0.32361433903796039</v>
      </c>
      <c r="V19" s="86">
        <v>20</v>
      </c>
    </row>
    <row r="20" spans="1:22" ht="12.75" x14ac:dyDescent="0.2">
      <c r="A20" s="39">
        <v>19</v>
      </c>
      <c r="B20" s="40" t="s">
        <v>63</v>
      </c>
      <c r="C20" s="41">
        <f>SUMIFS(Data!$O:$O,Data!$A:$A,$B20,Data!$C:$C,C$1)</f>
        <v>4.8500000000000005</v>
      </c>
      <c r="D20" s="41">
        <f>SUMIFS(Data!$O:$O,Data!$A:$A,$B20,Data!$C:$C,D$1)</f>
        <v>3.8</v>
      </c>
      <c r="E20" s="41">
        <f>SUMIFS(Data!$O:$O,Data!$A:$A,$B20,Data!$C:$C,E$1)</f>
        <v>5.15</v>
      </c>
      <c r="F20" s="41">
        <f>SUMIFS(Data!$O:$O,Data!$A:$A,$B20,Data!$C:$C,F$1)</f>
        <v>4.45</v>
      </c>
      <c r="G20" s="41">
        <f>SUMIFS(Data!$O:$O,Data!$A:$A,$B20,Data!$C:$C,G$1)</f>
        <v>2.95</v>
      </c>
      <c r="H20" s="41"/>
      <c r="I20" s="41">
        <f>SUMIFS(Data!$O:$O,Data!$A:$A,$B20,Data!$C:$C,I$1)</f>
        <v>3.95</v>
      </c>
      <c r="J20" s="41">
        <f>SUMIFS(Data!$O:$O,Data!$A:$A,$B20,Data!$C:$C,J$1)</f>
        <v>3</v>
      </c>
      <c r="K20" s="41">
        <f>SUMIFS(Data!$O:$O,Data!$A:$A,$B20,Data!$C:$C,K$1)</f>
        <v>3.45</v>
      </c>
      <c r="L20" s="41">
        <f>SUMIFS(Data!$O:$O,Data!$A:$A,$B20,Data!$C:$C,L$1)</f>
        <v>3.5</v>
      </c>
      <c r="M20" s="41">
        <f>SUMIFS(Data!$O:$O,Data!$A:$A,$B20,Data!$C:$C,M$1)</f>
        <v>3.9</v>
      </c>
      <c r="N20" s="41">
        <f>SUMIFS(Data!$O:$O,Data!$A:$A,$B20,Data!$C:$C,N$1)</f>
        <v>3.7</v>
      </c>
      <c r="O20" s="41"/>
      <c r="P20" s="41"/>
      <c r="Q20" s="41">
        <f>SUMIFS(Data!$O:$O,Data!$A:$A,$B20,Data!$C:$C,Q$1)</f>
        <v>3.05</v>
      </c>
      <c r="R20" s="41">
        <f>IF(COUNT(C20:Q20)=15,5,IF(COUNT(C20:Q20)=14,3,IF(COUNT(C20:Q20)=13,1,0)))</f>
        <v>0</v>
      </c>
      <c r="S20" s="40">
        <f>SUM(C20:R20)</f>
        <v>45.749999999999993</v>
      </c>
      <c r="T20" s="40">
        <f>SUMIFS(Data!D:D,Data!A:A,$B20)</f>
        <v>257.05</v>
      </c>
      <c r="U20" s="75">
        <f>S20/T20</f>
        <v>0.17798093756078581</v>
      </c>
      <c r="V20" s="86">
        <v>19</v>
      </c>
    </row>
    <row r="21" spans="1:22" ht="12.75" x14ac:dyDescent="0.2">
      <c r="A21" s="39">
        <v>20</v>
      </c>
      <c r="B21" s="40" t="s">
        <v>223</v>
      </c>
      <c r="C21" s="41">
        <f>SUMIFS(Data!$O:$O,Data!$A:$A,$B21,Data!$C:$C,C$1)</f>
        <v>2.95</v>
      </c>
      <c r="D21" s="41">
        <f>SUMIFS(Data!$O:$O,Data!$A:$A,$B21,Data!$C:$C,D$1)</f>
        <v>3</v>
      </c>
      <c r="E21" s="41">
        <f>SUMIFS(Data!$O:$O,Data!$A:$A,$B21,Data!$C:$C,E$1)</f>
        <v>3.4</v>
      </c>
      <c r="F21" s="41">
        <f>SUMIFS(Data!$O:$O,Data!$A:$A,$B21,Data!$C:$C,F$1)</f>
        <v>1.55</v>
      </c>
      <c r="G21" s="41">
        <f>SUMIFS(Data!$O:$O,Data!$A:$A,$B21,Data!$C:$C,G$1)</f>
        <v>2.2999999999999998</v>
      </c>
      <c r="H21" s="41">
        <f>SUMIFS(Data!$O:$O,Data!$A:$A,$B21,Data!$C:$C,H$1)</f>
        <v>2.7</v>
      </c>
      <c r="I21" s="41">
        <f>SUMIFS(Data!$O:$O,Data!$A:$A,$B21,Data!$C:$C,I$1)</f>
        <v>4.4000000000000004</v>
      </c>
      <c r="J21" s="41">
        <f>SUMIFS(Data!$O:$O,Data!$A:$A,$B21,Data!$C:$C,J$1)</f>
        <v>2.75</v>
      </c>
      <c r="K21" s="41">
        <f>SUMIFS(Data!$O:$O,Data!$A:$A,$B21,Data!$C:$C,K$1)</f>
        <v>4.5999999999999996</v>
      </c>
      <c r="L21" s="41">
        <f>SUMIFS(Data!$O:$O,Data!$A:$A,$B21,Data!$C:$C,L$1)</f>
        <v>2.95</v>
      </c>
      <c r="M21" s="41">
        <f>SUMIFS(Data!$O:$O,Data!$A:$A,$B21,Data!$C:$C,M$1)</f>
        <v>2.25</v>
      </c>
      <c r="N21" s="41">
        <f>SUMIFS(Data!$O:$O,Data!$A:$A,$B21,Data!$C:$C,N$1)</f>
        <v>3.2</v>
      </c>
      <c r="O21" s="41"/>
      <c r="P21" s="41">
        <f>SUMIFS(Data!$O:$O,Data!$A:$A,$B21,Data!$C:$C,P$1)</f>
        <v>2.2999999999999998</v>
      </c>
      <c r="Q21" s="41">
        <f>SUMIFS(Data!$O:$O,Data!$A:$A,$B21,Data!$C:$C,Q$1)</f>
        <v>2.65</v>
      </c>
      <c r="R21" s="41">
        <f>IF(COUNT(C21:Q21)=15,5,IF(COUNT(C21:Q21)=14,3,IF(COUNT(C21:Q21)=13,1,0)))</f>
        <v>3</v>
      </c>
      <c r="S21" s="40">
        <f>SUM(C21:R21)</f>
        <v>43.999999999999993</v>
      </c>
      <c r="T21" s="40">
        <f>SUMIFS(Data!D:D,Data!A:A,$B21)</f>
        <v>211.07</v>
      </c>
      <c r="U21" s="75">
        <f>S21/T21</f>
        <v>0.20846164779457049</v>
      </c>
      <c r="V21" s="86">
        <v>18</v>
      </c>
    </row>
    <row r="22" spans="1:22" ht="12.75" x14ac:dyDescent="0.2">
      <c r="A22" s="39">
        <v>21</v>
      </c>
      <c r="B22" s="40" t="s">
        <v>276</v>
      </c>
      <c r="C22" s="41">
        <f>SUMIFS(Data!$O:$O,Data!$A:$A,$B22,Data!$C:$C,C$1)</f>
        <v>4.45</v>
      </c>
      <c r="D22" s="41">
        <f>SUMIFS(Data!$O:$O,Data!$A:$A,$B22,Data!$C:$C,D$1)</f>
        <v>2.95</v>
      </c>
      <c r="E22" s="41">
        <f>SUMIFS(Data!$O:$O,Data!$A:$A,$B22,Data!$C:$C,E$1)</f>
        <v>2.8</v>
      </c>
      <c r="F22" s="41">
        <f>SUMIFS(Data!$O:$O,Data!$A:$A,$B22,Data!$C:$C,F$1)</f>
        <v>4.1000000000000005</v>
      </c>
      <c r="G22" s="41">
        <f>SUMIFS(Data!$O:$O,Data!$A:$A,$B22,Data!$C:$C,G$1)</f>
        <v>2.9</v>
      </c>
      <c r="H22" s="41">
        <f>SUMIFS(Data!$O:$O,Data!$A:$A,$B22,Data!$C:$C,H$1)</f>
        <v>1.4</v>
      </c>
      <c r="I22" s="41">
        <f>SUMIFS(Data!$O:$O,Data!$A:$A,$B22,Data!$C:$C,I$1)</f>
        <v>3.6</v>
      </c>
      <c r="J22" s="41">
        <f>SUMIFS(Data!$O:$O,Data!$A:$A,$B22,Data!$C:$C,J$1)</f>
        <v>3.05</v>
      </c>
      <c r="K22" s="41">
        <f>SUMIFS(Data!$O:$O,Data!$A:$A,$B22,Data!$C:$C,K$1)</f>
        <v>2.85</v>
      </c>
      <c r="L22" s="41">
        <f>SUMIFS(Data!$O:$O,Data!$A:$A,$B22,Data!$C:$C,L$1)</f>
        <v>3.65</v>
      </c>
      <c r="M22" s="41">
        <f>SUMIFS(Data!$O:$O,Data!$A:$A,$B22,Data!$C:$C,M$1)</f>
        <v>1.5</v>
      </c>
      <c r="N22" s="41"/>
      <c r="O22" s="41">
        <f>SUMIFS(Data!$O:$O,Data!$A:$A,$B22,Data!$C:$C,O$1)</f>
        <v>2.1500000000000004</v>
      </c>
      <c r="P22" s="41">
        <f>SUMIFS(Data!$O:$O,Data!$A:$A,$B22,Data!$C:$C,P$1)</f>
        <v>3.3000000000000003</v>
      </c>
      <c r="Q22" s="41">
        <f>SUMIFS(Data!$O:$O,Data!$A:$A,$B22,Data!$C:$C,Q$1)</f>
        <v>2.25</v>
      </c>
      <c r="R22" s="41">
        <f>IF(COUNT(C22:Q22)=15,5,IF(COUNT(C22:Q22)=14,3,IF(COUNT(C22:Q22)=13,1,0)))</f>
        <v>3</v>
      </c>
      <c r="S22" s="40">
        <f>SUM(C22:R22)</f>
        <v>43.949999999999996</v>
      </c>
      <c r="T22" s="40">
        <f>SUMIFS(Data!D:D,Data!A:A,$B22)</f>
        <v>208.03</v>
      </c>
      <c r="U22" s="75">
        <f>S22/T22</f>
        <v>0.21126760563380279</v>
      </c>
      <c r="V22" s="86">
        <v>17</v>
      </c>
    </row>
    <row r="23" spans="1:22" ht="12.75" x14ac:dyDescent="0.2">
      <c r="A23" s="39">
        <v>22</v>
      </c>
      <c r="B23" s="40" t="s">
        <v>203</v>
      </c>
      <c r="C23" s="41">
        <f>SUMIFS(Data!$O:$O,Data!$A:$A,$B23,Data!$C:$C,C$1)</f>
        <v>2.4500000000000002</v>
      </c>
      <c r="D23" s="41">
        <f>SUMIFS(Data!$O:$O,Data!$A:$A,$B23,Data!$C:$C,D$1)</f>
        <v>1.75</v>
      </c>
      <c r="E23" s="41">
        <f>SUMIFS(Data!$O:$O,Data!$A:$A,$B23,Data!$C:$C,E$1)</f>
        <v>1.9000000000000001</v>
      </c>
      <c r="F23" s="41">
        <f>SUMIFS(Data!$O:$O,Data!$A:$A,$B23,Data!$C:$C,F$1)</f>
        <v>2.25</v>
      </c>
      <c r="G23" s="41">
        <f>SUMIFS(Data!$O:$O,Data!$A:$A,$B23,Data!$C:$C,G$1)</f>
        <v>1.75</v>
      </c>
      <c r="H23" s="41">
        <f>SUMIFS(Data!$O:$O,Data!$A:$A,$B23,Data!$C:$C,H$1)</f>
        <v>1.95</v>
      </c>
      <c r="I23" s="41">
        <f>SUMIFS(Data!$O:$O,Data!$A:$A,$B23,Data!$C:$C,I$1)</f>
        <v>2.8499999999999996</v>
      </c>
      <c r="J23" s="41">
        <f>SUMIFS(Data!$O:$O,Data!$A:$A,$B23,Data!$C:$C,J$1)</f>
        <v>1.9</v>
      </c>
      <c r="K23" s="41">
        <f>SUMIFS(Data!$O:$O,Data!$A:$A,$B23,Data!$C:$C,K$1)</f>
        <v>2.25</v>
      </c>
      <c r="L23" s="41">
        <f>SUMIFS(Data!$O:$O,Data!$A:$A,$B23,Data!$C:$C,L$1)</f>
        <v>2.2000000000000002</v>
      </c>
      <c r="M23" s="41">
        <f>SUMIFS(Data!$O:$O,Data!$A:$A,$B23,Data!$C:$C,M$1)</f>
        <v>1.9</v>
      </c>
      <c r="N23" s="41">
        <f>SUMIFS(Data!$O:$O,Data!$A:$A,$B23,Data!$C:$C,N$1)</f>
        <v>2.3499999999999996</v>
      </c>
      <c r="O23" s="41">
        <f>SUMIFS(Data!$O:$O,Data!$A:$A,$B23,Data!$C:$C,O$1)</f>
        <v>3.35</v>
      </c>
      <c r="P23" s="41">
        <f>SUMIFS(Data!$O:$O,Data!$A:$A,$B23,Data!$C:$C,P$1)</f>
        <v>1.9</v>
      </c>
      <c r="Q23" s="41">
        <f>SUMIFS(Data!$O:$O,Data!$A:$A,$B23,Data!$C:$C,Q$1)</f>
        <v>2.3499999999999996</v>
      </c>
      <c r="R23" s="41">
        <f>IF(COUNT(C23:Q23)=15,5,IF(COUNT(C23:Q23)=14,3,IF(COUNT(C23:Q23)=13,1,0)))</f>
        <v>5</v>
      </c>
      <c r="S23" s="40">
        <f>SUM(C23:R23)</f>
        <v>38.1</v>
      </c>
      <c r="T23" s="40">
        <f>SUMIFS(Data!D:D,Data!A:A,$B23)</f>
        <v>184.71</v>
      </c>
      <c r="U23" s="75">
        <f>S23/T23</f>
        <v>0.20626928699041741</v>
      </c>
      <c r="V23" s="86">
        <v>16</v>
      </c>
    </row>
    <row r="24" spans="1:22" ht="12.75" x14ac:dyDescent="0.2">
      <c r="A24" s="39">
        <v>23</v>
      </c>
      <c r="B24" s="40" t="s">
        <v>57</v>
      </c>
      <c r="C24" s="41">
        <f>SUMIFS(Data!$O:$O,Data!$A:$A,$B24,Data!$C:$C,C$1)</f>
        <v>2.5</v>
      </c>
      <c r="D24" s="41">
        <f>SUMIFS(Data!$O:$O,Data!$A:$A,$B24,Data!$C:$C,D$1)</f>
        <v>3.3000000000000003</v>
      </c>
      <c r="E24" s="41">
        <f>SUMIFS(Data!$O:$O,Data!$A:$A,$B24,Data!$C:$C,E$1)</f>
        <v>2.1</v>
      </c>
      <c r="F24" s="41">
        <f>SUMIFS(Data!$O:$O,Data!$A:$A,$B24,Data!$C:$C,F$1)</f>
        <v>2.1</v>
      </c>
      <c r="G24" s="41"/>
      <c r="H24" s="41"/>
      <c r="I24" s="41">
        <f>SUMIFS(Data!$O:$O,Data!$A:$A,$B24,Data!$C:$C,I$1)</f>
        <v>2.6500000000000004</v>
      </c>
      <c r="J24" s="41">
        <f>SUMIFS(Data!$O:$O,Data!$A:$A,$B24,Data!$C:$C,J$1)</f>
        <v>2.5499999999999998</v>
      </c>
      <c r="K24" s="41">
        <f>SUMIFS(Data!$O:$O,Data!$A:$A,$B24,Data!$C:$C,K$1)</f>
        <v>3.7</v>
      </c>
      <c r="L24" s="41">
        <f>SUMIFS(Data!$O:$O,Data!$A:$A,$B24,Data!$C:$C,L$1)</f>
        <v>3.5999999999999996</v>
      </c>
      <c r="M24" s="41">
        <f>SUMIFS(Data!$O:$O,Data!$A:$A,$B24,Data!$C:$C,M$1)</f>
        <v>3.5999999999999996</v>
      </c>
      <c r="N24" s="41">
        <f>SUMIFS(Data!$O:$O,Data!$A:$A,$B24,Data!$C:$C,N$1)</f>
        <v>2.4000000000000004</v>
      </c>
      <c r="O24" s="41">
        <f>SUMIFS(Data!$O:$O,Data!$A:$A,$B24,Data!$C:$C,O$1)</f>
        <v>3.35</v>
      </c>
      <c r="P24" s="41">
        <f>SUMIFS(Data!$O:$O,Data!$A:$A,$B24,Data!$C:$C,P$1)</f>
        <v>2.5999999999999996</v>
      </c>
      <c r="Q24" s="41">
        <f>SUMIFS(Data!$O:$O,Data!$A:$A,$B24,Data!$C:$C,Q$1)</f>
        <v>2.4500000000000002</v>
      </c>
      <c r="R24" s="41">
        <f>IF(COUNT(C24:Q24)=15,5,IF(COUNT(C24:Q24)=14,3,IF(COUNT(C24:Q24)=13,1,0)))</f>
        <v>1</v>
      </c>
      <c r="S24" s="40">
        <f>SUM(C24:R24)</f>
        <v>37.900000000000006</v>
      </c>
      <c r="T24" s="40">
        <f>SUMIFS(Data!D:D,Data!A:A,$B24)</f>
        <v>194.88</v>
      </c>
      <c r="U24" s="75">
        <f>S24/T24</f>
        <v>0.19447865353037772</v>
      </c>
      <c r="V24" s="86">
        <v>15</v>
      </c>
    </row>
    <row r="25" spans="1:22" ht="12.75" x14ac:dyDescent="0.2">
      <c r="A25" s="39">
        <v>24</v>
      </c>
      <c r="B25" s="40" t="s">
        <v>59</v>
      </c>
      <c r="C25" s="41">
        <f>SUMIFS(Data!$O:$O,Data!$A:$A,$B25,Data!$C:$C,C$1)</f>
        <v>2.15</v>
      </c>
      <c r="D25" s="41">
        <f>SUMIFS(Data!$O:$O,Data!$A:$A,$B25,Data!$C:$C,D$1)</f>
        <v>2.75</v>
      </c>
      <c r="E25" s="41">
        <f>SUMIFS(Data!$O:$O,Data!$A:$A,$B25,Data!$C:$C,E$1)</f>
        <v>2.5499999999999998</v>
      </c>
      <c r="F25" s="41">
        <f>SUMIFS(Data!$O:$O,Data!$A:$A,$B25,Data!$C:$C,F$1)</f>
        <v>2.95</v>
      </c>
      <c r="G25" s="41">
        <f>SUMIFS(Data!$O:$O,Data!$A:$A,$B25,Data!$C:$C,G$1)</f>
        <v>2.7</v>
      </c>
      <c r="H25" s="41">
        <f>SUMIFS(Data!$O:$O,Data!$A:$A,$B25,Data!$C:$C,H$1)</f>
        <v>3</v>
      </c>
      <c r="I25" s="41">
        <f>SUMIFS(Data!$O:$O,Data!$A:$A,$B25,Data!$C:$C,I$1)</f>
        <v>0.44999999999999996</v>
      </c>
      <c r="J25" s="41">
        <f>SUMIFS(Data!$O:$O,Data!$A:$A,$B25,Data!$C:$C,J$1)</f>
        <v>1.75</v>
      </c>
      <c r="K25" s="41"/>
      <c r="L25" s="41">
        <f>SUMIFS(Data!$O:$O,Data!$A:$A,$B25,Data!$C:$C,L$1)</f>
        <v>2.4</v>
      </c>
      <c r="M25" s="41">
        <f>SUMIFS(Data!$O:$O,Data!$A:$A,$B25,Data!$C:$C,M$1)</f>
        <v>2.95</v>
      </c>
      <c r="N25" s="41">
        <f>SUMIFS(Data!$O:$O,Data!$A:$A,$B25,Data!$C:$C,N$1)</f>
        <v>3.05</v>
      </c>
      <c r="O25" s="41">
        <f>SUMIFS(Data!$O:$O,Data!$A:$A,$B25,Data!$C:$C,O$1)</f>
        <v>2.5</v>
      </c>
      <c r="P25" s="41">
        <f>SUMIFS(Data!$O:$O,Data!$A:$A,$B25,Data!$C:$C,P$1)</f>
        <v>2.85</v>
      </c>
      <c r="Q25" s="41">
        <f>SUMIFS(Data!$O:$O,Data!$A:$A,$B25,Data!$C:$C,Q$1)</f>
        <v>2.15</v>
      </c>
      <c r="R25" s="41">
        <f>IF(COUNT(C25:Q25)=15,5,IF(COUNT(C25:Q25)=14,3,IF(COUNT(C25:Q25)=13,1,0)))</f>
        <v>3</v>
      </c>
      <c r="S25" s="40">
        <f>SUM(C25:R25)</f>
        <v>37.199999999999996</v>
      </c>
      <c r="T25" s="40">
        <f>SUMIFS(Data!D:D,Data!A:A,$B25)</f>
        <v>137.07</v>
      </c>
      <c r="U25" s="75">
        <f>S25/T25</f>
        <v>0.27139417815714595</v>
      </c>
      <c r="V25" s="86">
        <v>14</v>
      </c>
    </row>
    <row r="26" spans="1:22" ht="12.75" x14ac:dyDescent="0.2">
      <c r="A26" s="39">
        <v>25</v>
      </c>
      <c r="B26" s="40" t="s">
        <v>200</v>
      </c>
      <c r="C26" s="41">
        <f>SUMIFS(Data!$O:$O,Data!$A:$A,$B26,Data!$C:$C,C$1)</f>
        <v>3.55</v>
      </c>
      <c r="D26" s="41">
        <f>SUMIFS(Data!$O:$O,Data!$A:$A,$B26,Data!$C:$C,D$1)</f>
        <v>2.5</v>
      </c>
      <c r="E26" s="41">
        <f>SUMIFS(Data!$O:$O,Data!$A:$A,$B26,Data!$C:$C,E$1)</f>
        <v>2.0499999999999998</v>
      </c>
      <c r="F26" s="41">
        <f>SUMIFS(Data!$O:$O,Data!$A:$A,$B26,Data!$C:$C,F$1)</f>
        <v>1.8</v>
      </c>
      <c r="G26" s="41">
        <f>SUMIFS(Data!$O:$O,Data!$A:$A,$B26,Data!$C:$C,G$1)</f>
        <v>2.1500000000000004</v>
      </c>
      <c r="H26" s="41">
        <f>SUMIFS(Data!$O:$O,Data!$A:$A,$B26,Data!$C:$C,H$1)</f>
        <v>1.9500000000000002</v>
      </c>
      <c r="I26" s="41">
        <f>SUMIFS(Data!$O:$O,Data!$A:$A,$B26,Data!$C:$C,I$1)</f>
        <v>2.0499999999999998</v>
      </c>
      <c r="J26" s="41">
        <f>SUMIFS(Data!$O:$O,Data!$A:$A,$B26,Data!$C:$C,J$1)</f>
        <v>2.5</v>
      </c>
      <c r="K26" s="41">
        <f>SUMIFS(Data!$O:$O,Data!$A:$A,$B26,Data!$C:$C,K$1)</f>
        <v>1.35</v>
      </c>
      <c r="L26" s="41">
        <f>SUMIFS(Data!$O:$O,Data!$A:$A,$B26,Data!$C:$C,L$1)</f>
        <v>1.6</v>
      </c>
      <c r="M26" s="41">
        <f>SUMIFS(Data!$O:$O,Data!$A:$A,$B26,Data!$C:$C,M$1)</f>
        <v>2.1500000000000004</v>
      </c>
      <c r="N26" s="41">
        <f>SUMIFS(Data!$O:$O,Data!$A:$A,$B26,Data!$C:$C,N$1)</f>
        <v>1.35</v>
      </c>
      <c r="O26" s="41">
        <f>SUMIFS(Data!$O:$O,Data!$A:$A,$B26,Data!$C:$C,O$1)</f>
        <v>2.15</v>
      </c>
      <c r="P26" s="41">
        <f>SUMIFS(Data!$O:$O,Data!$A:$A,$B26,Data!$C:$C,P$1)</f>
        <v>2.5499999999999998</v>
      </c>
      <c r="Q26" s="41">
        <f>SUMIFS(Data!$O:$O,Data!$A:$A,$B26,Data!$C:$C,Q$1)</f>
        <v>2.35</v>
      </c>
      <c r="R26" s="41">
        <f>IF(COUNT(C26:Q26)=15,5,IF(COUNT(C26:Q26)=14,3,IF(COUNT(C26:Q26)=13,1,0)))</f>
        <v>5</v>
      </c>
      <c r="S26" s="40">
        <f>SUM(C26:R26)</f>
        <v>37.050000000000004</v>
      </c>
      <c r="T26" s="40">
        <f>SUMIFS(Data!D:D,Data!A:A,$B26)</f>
        <v>134.64999999999998</v>
      </c>
      <c r="U26" s="90">
        <f>S26/T26</f>
        <v>0.27515781656145571</v>
      </c>
      <c r="V26" s="86">
        <v>13</v>
      </c>
    </row>
    <row r="27" spans="1:22" ht="12.75" x14ac:dyDescent="0.2">
      <c r="A27" s="39">
        <v>26</v>
      </c>
      <c r="B27" s="40" t="s">
        <v>235</v>
      </c>
      <c r="C27" s="41"/>
      <c r="D27" s="41">
        <f>SUMIFS(Data!$O:$O,Data!$A:$A,$B27,Data!$C:$C,D$1)</f>
        <v>2.2000000000000002</v>
      </c>
      <c r="E27" s="41">
        <f>SUMIFS(Data!$O:$O,Data!$A:$A,$B27,Data!$C:$C,E$1)</f>
        <v>1.65</v>
      </c>
      <c r="F27" s="41">
        <f>SUMIFS(Data!$O:$O,Data!$A:$A,$B27,Data!$C:$C,F$1)</f>
        <v>3.2</v>
      </c>
      <c r="G27" s="41">
        <f>SUMIFS(Data!$O:$O,Data!$A:$A,$B27,Data!$C:$C,G$1)</f>
        <v>2.1999999999999997</v>
      </c>
      <c r="H27" s="41">
        <f>SUMIFS(Data!$O:$O,Data!$A:$A,$B27,Data!$C:$C,H$1)</f>
        <v>2.0499999999999998</v>
      </c>
      <c r="I27" s="41">
        <f>SUMIFS(Data!$O:$O,Data!$A:$A,$B27,Data!$C:$C,I$1)</f>
        <v>2.6999999999999997</v>
      </c>
      <c r="J27" s="41">
        <f>SUMIFS(Data!$O:$O,Data!$A:$A,$B27,Data!$C:$C,J$1)</f>
        <v>1.9</v>
      </c>
      <c r="K27" s="41">
        <f>SUMIFS(Data!$O:$O,Data!$A:$A,$B27,Data!$C:$C,K$1)</f>
        <v>1.8</v>
      </c>
      <c r="L27" s="41">
        <f>SUMIFS(Data!$O:$O,Data!$A:$A,$B27,Data!$C:$C,L$1)</f>
        <v>3.35</v>
      </c>
      <c r="M27" s="41">
        <f>SUMIFS(Data!$O:$O,Data!$A:$A,$B27,Data!$C:$C,M$1)</f>
        <v>2.6</v>
      </c>
      <c r="N27" s="41">
        <f>SUMIFS(Data!$O:$O,Data!$A:$A,$B27,Data!$C:$C,N$1)</f>
        <v>2.15</v>
      </c>
      <c r="O27" s="41">
        <f>SUMIFS(Data!$O:$O,Data!$A:$A,$B27,Data!$C:$C,O$1)</f>
        <v>2.9499999999999997</v>
      </c>
      <c r="P27" s="41">
        <f>SUMIFS(Data!$O:$O,Data!$A:$A,$B27,Data!$C:$C,P$1)</f>
        <v>2</v>
      </c>
      <c r="Q27" s="41">
        <f>SUMIFS(Data!$O:$O,Data!$A:$A,$B27,Data!$C:$C,Q$1)</f>
        <v>2.15</v>
      </c>
      <c r="R27" s="41">
        <f>IF(COUNT(C27:Q27)=15,5,IF(COUNT(C27:Q27)=14,3,IF(COUNT(C27:Q27)=13,1,0)))</f>
        <v>3</v>
      </c>
      <c r="S27" s="40">
        <f>SUM(C27:R27)</f>
        <v>35.9</v>
      </c>
      <c r="T27" s="40">
        <f>SUMIFS(Data!D:D,Data!A:A,$B27)</f>
        <v>312.35000000000002</v>
      </c>
      <c r="U27" s="75">
        <f>S27/T27</f>
        <v>0.11493516888106289</v>
      </c>
      <c r="V27" s="86">
        <v>12</v>
      </c>
    </row>
    <row r="28" spans="1:22" ht="12.75" x14ac:dyDescent="0.2">
      <c r="A28" s="39">
        <v>27</v>
      </c>
      <c r="B28" s="40" t="s">
        <v>65</v>
      </c>
      <c r="C28" s="41">
        <f>SUMIFS(Data!$O:$O,Data!$A:$A,$B28,Data!$C:$C,C$1)</f>
        <v>4.55</v>
      </c>
      <c r="D28" s="41">
        <f>SUMIFS(Data!$O:$O,Data!$A:$A,$B28,Data!$C:$C,D$1)</f>
        <v>2.9000000000000004</v>
      </c>
      <c r="E28" s="41">
        <f>SUMIFS(Data!$O:$O,Data!$A:$A,$B28,Data!$C:$C,E$1)</f>
        <v>2.8</v>
      </c>
      <c r="F28" s="41">
        <f>SUMIFS(Data!$O:$O,Data!$A:$A,$B28,Data!$C:$C,F$1)</f>
        <v>6.6999999999999993</v>
      </c>
      <c r="G28" s="41">
        <f>SUMIFS(Data!$O:$O,Data!$A:$A,$B28,Data!$C:$C,G$1)</f>
        <v>2.1</v>
      </c>
      <c r="H28" s="41"/>
      <c r="I28" s="41">
        <f>SUMIFS(Data!$O:$O,Data!$A:$A,$B28,Data!$C:$C,I$1)</f>
        <v>2.8499999999999996</v>
      </c>
      <c r="J28" s="41">
        <f>SUMIFS(Data!$O:$O,Data!$A:$A,$B28,Data!$C:$C,J$1)</f>
        <v>2.9</v>
      </c>
      <c r="K28" s="41">
        <f>SUMIFS(Data!$O:$O,Data!$A:$A,$B28,Data!$C:$C,K$1)</f>
        <v>1.8</v>
      </c>
      <c r="L28" s="41"/>
      <c r="M28" s="41"/>
      <c r="N28" s="41">
        <f>SUMIFS(Data!$O:$O,Data!$A:$A,$B28,Data!$C:$C,N$1)</f>
        <v>2.9</v>
      </c>
      <c r="O28" s="41">
        <f>SUMIFS(Data!$O:$O,Data!$A:$A,$B28,Data!$C:$C,O$1)</f>
        <v>1.95</v>
      </c>
      <c r="P28" s="41"/>
      <c r="Q28" s="41">
        <f>SUMIFS(Data!$O:$O,Data!$A:$A,$B28,Data!$C:$C,Q$1)</f>
        <v>2.2999999999999998</v>
      </c>
      <c r="R28" s="41">
        <f>IF(COUNT(C28:Q28)=15,5,IF(COUNT(C28:Q28)=14,3,IF(COUNT(C28:Q28)=13,1,0)))</f>
        <v>0</v>
      </c>
      <c r="S28" s="40">
        <f>SUM(C28:R28)</f>
        <v>33.749999999999993</v>
      </c>
      <c r="T28" s="40">
        <f>SUMIFS(Data!D:D,Data!A:A,$B28)</f>
        <v>265.84000000000003</v>
      </c>
      <c r="U28" s="75">
        <f>S28/T28</f>
        <v>0.12695606379777305</v>
      </c>
      <c r="V28" s="86">
        <v>11</v>
      </c>
    </row>
    <row r="29" spans="1:22" ht="12.75" x14ac:dyDescent="0.2">
      <c r="A29" s="39">
        <v>28</v>
      </c>
      <c r="B29" s="40" t="s">
        <v>93</v>
      </c>
      <c r="C29" s="41">
        <f>SUMIFS(Data!$O:$O,Data!$A:$A,$B29,Data!$C:$C,C$1)</f>
        <v>1.85</v>
      </c>
      <c r="D29" s="41">
        <f>SUMIFS(Data!$O:$O,Data!$A:$A,$B29,Data!$C:$C,D$1)</f>
        <v>2</v>
      </c>
      <c r="E29" s="41">
        <f>SUMIFS(Data!$O:$O,Data!$A:$A,$B29,Data!$C:$C,E$1)</f>
        <v>3.55</v>
      </c>
      <c r="F29" s="41">
        <f>SUMIFS(Data!$O:$O,Data!$A:$A,$B29,Data!$C:$C,F$1)</f>
        <v>2</v>
      </c>
      <c r="G29" s="41">
        <f>SUMIFS(Data!$O:$O,Data!$A:$A,$B29,Data!$C:$C,G$1)</f>
        <v>0.70000000000000007</v>
      </c>
      <c r="H29" s="41">
        <f>SUMIFS(Data!$O:$O,Data!$A:$A,$B29,Data!$C:$C,H$1)</f>
        <v>2.5999999999999996</v>
      </c>
      <c r="I29" s="41"/>
      <c r="J29" s="41">
        <f>SUMIFS(Data!$O:$O,Data!$A:$A,$B29,Data!$C:$C,J$1)</f>
        <v>1.55</v>
      </c>
      <c r="K29" s="41">
        <f>SUMIFS(Data!$O:$O,Data!$A:$A,$B29,Data!$C:$C,K$1)</f>
        <v>2.4000000000000004</v>
      </c>
      <c r="L29" s="41">
        <f>SUMIFS(Data!$O:$O,Data!$A:$A,$B29,Data!$C:$C,L$1)</f>
        <v>2.75</v>
      </c>
      <c r="M29" s="41">
        <f>SUMIFS(Data!$O:$O,Data!$A:$A,$B29,Data!$C:$C,M$1)</f>
        <v>1.9500000000000002</v>
      </c>
      <c r="N29" s="41">
        <f>SUMIFS(Data!$O:$O,Data!$A:$A,$B29,Data!$C:$C,N$1)</f>
        <v>2.3499999999999996</v>
      </c>
      <c r="O29" s="41">
        <f>SUMIFS(Data!$O:$O,Data!$A:$A,$B29,Data!$C:$C,O$1)</f>
        <v>2.5</v>
      </c>
      <c r="P29" s="41">
        <f>SUMIFS(Data!$O:$O,Data!$A:$A,$B29,Data!$C:$C,P$1)</f>
        <v>1.9</v>
      </c>
      <c r="Q29" s="41">
        <f>SUMIFS(Data!$O:$O,Data!$A:$A,$B29,Data!$C:$C,Q$1)</f>
        <v>2.5</v>
      </c>
      <c r="R29" s="41">
        <f>IF(COUNT(C29:Q29)=15,5,IF(COUNT(C29:Q29)=14,3,IF(COUNT(C29:Q29)=13,1,0)))</f>
        <v>3</v>
      </c>
      <c r="S29" s="40">
        <f>SUM(C29:R29)</f>
        <v>33.599999999999994</v>
      </c>
      <c r="T29" s="40">
        <f>SUMIFS(Data!D:D,Data!A:A,$B29)</f>
        <v>165.10000000000002</v>
      </c>
      <c r="U29" s="75">
        <f>S29/T29</f>
        <v>0.20351302241066013</v>
      </c>
      <c r="V29" s="86">
        <v>10</v>
      </c>
    </row>
    <row r="30" spans="1:22" ht="12.75" x14ac:dyDescent="0.2">
      <c r="A30" s="39">
        <v>29</v>
      </c>
      <c r="B30" s="40" t="s">
        <v>191</v>
      </c>
      <c r="C30" s="41">
        <f>SUMIFS(Data!$O:$O,Data!$A:$A,$B30,Data!$C:$C,C$1)</f>
        <v>4</v>
      </c>
      <c r="D30" s="41">
        <f>SUMIFS(Data!$O:$O,Data!$A:$A,$B30,Data!$C:$C,D$1)</f>
        <v>2.2000000000000002</v>
      </c>
      <c r="E30" s="41">
        <f>SUMIFS(Data!$O:$O,Data!$A:$A,$B30,Data!$C:$C,E$1)</f>
        <v>2.5499999999999998</v>
      </c>
      <c r="F30" s="41"/>
      <c r="G30" s="41">
        <f>SUMIFS(Data!$O:$O,Data!$A:$A,$B30,Data!$C:$C,G$1)</f>
        <v>3.0500000000000003</v>
      </c>
      <c r="H30" s="41">
        <f>SUMIFS(Data!$O:$O,Data!$A:$A,$B30,Data!$C:$C,H$1)</f>
        <v>3.1</v>
      </c>
      <c r="I30" s="41">
        <f>SUMIFS(Data!$O:$O,Data!$A:$A,$B30,Data!$C:$C,I$1)</f>
        <v>5.6000000000000005</v>
      </c>
      <c r="J30" s="41"/>
      <c r="K30" s="41">
        <f>SUMIFS(Data!$O:$O,Data!$A:$A,$B30,Data!$C:$C,K$1)</f>
        <v>2.75</v>
      </c>
      <c r="L30" s="41">
        <f>SUMIFS(Data!$O:$O,Data!$A:$A,$B30,Data!$C:$C,L$1)</f>
        <v>3.8000000000000003</v>
      </c>
      <c r="M30" s="41">
        <f>SUMIFS(Data!$O:$O,Data!$A:$A,$B30,Data!$C:$C,M$1)</f>
        <v>1.6</v>
      </c>
      <c r="N30" s="41">
        <f>SUMIFS(Data!$O:$O,Data!$A:$A,$B30,Data!$C:$C,N$1)</f>
        <v>2.95</v>
      </c>
      <c r="O30" s="41"/>
      <c r="P30" s="41"/>
      <c r="Q30" s="41">
        <f>SUMIFS(Data!$O:$O,Data!$A:$A,$B30,Data!$C:$C,Q$1)</f>
        <v>1.9000000000000001</v>
      </c>
      <c r="R30" s="41">
        <f>IF(COUNT(C30:Q30)=15,5,IF(COUNT(C30:Q30)=14,3,IF(COUNT(C30:Q30)=13,1,0)))</f>
        <v>0</v>
      </c>
      <c r="S30" s="40">
        <f>SUM(C30:R30)</f>
        <v>33.5</v>
      </c>
      <c r="T30" s="40">
        <f>SUMIFS(Data!D:D,Data!A:A,$B30)</f>
        <v>209.92</v>
      </c>
      <c r="U30" s="75">
        <f>S30/T30</f>
        <v>0.15958460365853661</v>
      </c>
      <c r="V30" s="86">
        <v>9</v>
      </c>
    </row>
    <row r="31" spans="1:22" ht="12.75" x14ac:dyDescent="0.2">
      <c r="A31" s="39">
        <v>30</v>
      </c>
      <c r="B31" s="40" t="s">
        <v>70</v>
      </c>
      <c r="C31" s="41">
        <f>SUMIFS(Data!$O:$O,Data!$A:$A,$B31,Data!$C:$C,C$1)</f>
        <v>1.85</v>
      </c>
      <c r="D31" s="41">
        <f>SUMIFS(Data!$O:$O,Data!$A:$A,$B31,Data!$C:$C,D$1)</f>
        <v>2</v>
      </c>
      <c r="E31" s="41">
        <f>SUMIFS(Data!$O:$O,Data!$A:$A,$B31,Data!$C:$C,E$1)</f>
        <v>1.85</v>
      </c>
      <c r="F31" s="41">
        <f>SUMIFS(Data!$O:$O,Data!$A:$A,$B31,Data!$C:$C,F$1)</f>
        <v>3.45</v>
      </c>
      <c r="G31" s="41">
        <f>SUMIFS(Data!$O:$O,Data!$A:$A,$B31,Data!$C:$C,G$1)</f>
        <v>2.35</v>
      </c>
      <c r="H31" s="41">
        <f>SUMIFS(Data!$O:$O,Data!$A:$A,$B31,Data!$C:$C,H$1)</f>
        <v>2.5499999999999998</v>
      </c>
      <c r="I31" s="41">
        <f>SUMIFS(Data!$O:$O,Data!$A:$A,$B31,Data!$C:$C,I$1)</f>
        <v>2.9</v>
      </c>
      <c r="J31" s="41">
        <f>SUMIFS(Data!$O:$O,Data!$A:$A,$B31,Data!$C:$C,J$1)</f>
        <v>1.95</v>
      </c>
      <c r="K31" s="41">
        <f>SUMIFS(Data!$O:$O,Data!$A:$A,$B31,Data!$C:$C,K$1)</f>
        <v>1.8</v>
      </c>
      <c r="L31" s="41"/>
      <c r="M31" s="41"/>
      <c r="N31" s="41">
        <f>SUMIFS(Data!$O:$O,Data!$A:$A,$B31,Data!$C:$C,N$1)</f>
        <v>1.9</v>
      </c>
      <c r="O31" s="41">
        <f>SUMIFS(Data!$O:$O,Data!$A:$A,$B31,Data!$C:$C,O$1)</f>
        <v>2.8499999999999996</v>
      </c>
      <c r="P31" s="41">
        <f>SUMIFS(Data!$O:$O,Data!$A:$A,$B31,Data!$C:$C,P$1)</f>
        <v>2.5</v>
      </c>
      <c r="Q31" s="41">
        <f>SUMIFS(Data!$O:$O,Data!$A:$A,$B31,Data!$C:$C,Q$1)</f>
        <v>2.9</v>
      </c>
      <c r="R31" s="41">
        <f>IF(COUNT(C31:Q31)=15,5,IF(COUNT(C31:Q31)=14,3,IF(COUNT(C31:Q31)=13,1,0)))</f>
        <v>1</v>
      </c>
      <c r="S31" s="40">
        <f>SUM(C31:R31)</f>
        <v>31.849999999999994</v>
      </c>
      <c r="T31" s="40">
        <f>SUMIFS(Data!D:D,Data!A:A,$B31)</f>
        <v>180.57999999999998</v>
      </c>
      <c r="U31" s="75">
        <f>S31/T31</f>
        <v>0.17637612138664302</v>
      </c>
      <c r="V31" s="86">
        <v>8</v>
      </c>
    </row>
    <row r="32" spans="1:22" ht="12.75" x14ac:dyDescent="0.2">
      <c r="A32" s="39">
        <v>31</v>
      </c>
      <c r="B32" s="40" t="s">
        <v>72</v>
      </c>
      <c r="C32" s="41">
        <f>SUMIFS(Data!$O:$O,Data!$A:$A,$B32,Data!$C:$C,C$1)</f>
        <v>4.25</v>
      </c>
      <c r="D32" s="41">
        <f>SUMIFS(Data!$O:$O,Data!$A:$A,$B32,Data!$C:$C,D$1)</f>
        <v>2.7</v>
      </c>
      <c r="E32" s="41">
        <f>SUMIFS(Data!$O:$O,Data!$A:$A,$B32,Data!$C:$C,E$1)</f>
        <v>2.9</v>
      </c>
      <c r="F32" s="41">
        <f>SUMIFS(Data!$O:$O,Data!$A:$A,$B32,Data!$C:$C,F$1)</f>
        <v>2.85</v>
      </c>
      <c r="G32" s="41">
        <f>SUMIFS(Data!$O:$O,Data!$A:$A,$B32,Data!$C:$C,G$1)</f>
        <v>2.35</v>
      </c>
      <c r="H32" s="41">
        <f>SUMIFS(Data!$O:$O,Data!$A:$A,$B32,Data!$C:$C,H$1)</f>
        <v>2.15</v>
      </c>
      <c r="I32" s="41"/>
      <c r="J32" s="41"/>
      <c r="K32" s="41">
        <f>SUMIFS(Data!$O:$O,Data!$A:$A,$B32,Data!$C:$C,K$1)</f>
        <v>3.1500000000000004</v>
      </c>
      <c r="L32" s="41">
        <f>SUMIFS(Data!$O:$O,Data!$A:$A,$B32,Data!$C:$C,L$1)</f>
        <v>4.9000000000000004</v>
      </c>
      <c r="M32" s="41"/>
      <c r="N32" s="41"/>
      <c r="O32" s="41">
        <f>SUMIFS(Data!$O:$O,Data!$A:$A,$B32,Data!$C:$C,O$1)</f>
        <v>2.5499999999999998</v>
      </c>
      <c r="P32" s="41">
        <f>SUMIFS(Data!$O:$O,Data!$A:$A,$B32,Data!$C:$C,P$1)</f>
        <v>3.2</v>
      </c>
      <c r="Q32" s="41"/>
      <c r="R32" s="41">
        <f>IF(COUNT(C32:Q32)=15,5,IF(COUNT(C32:Q32)=14,3,IF(COUNT(C32:Q32)=13,1,0)))</f>
        <v>0</v>
      </c>
      <c r="S32" s="40">
        <f>SUM(C32:R32)</f>
        <v>31</v>
      </c>
      <c r="T32" s="40">
        <f>SUMIFS(Data!D:D,Data!A:A,$B32)</f>
        <v>151.80999999999997</v>
      </c>
      <c r="U32" s="75">
        <f>S32/T32</f>
        <v>0.20420262169817538</v>
      </c>
      <c r="V32" s="86">
        <v>7</v>
      </c>
    </row>
    <row r="33" spans="1:22" ht="12.75" x14ac:dyDescent="0.2">
      <c r="A33" s="39">
        <v>32</v>
      </c>
      <c r="B33" s="40" t="s">
        <v>71</v>
      </c>
      <c r="C33" s="41">
        <f>SUMIFS(Data!$O:$O,Data!$A:$A,$B33,Data!$C:$C,C$1)</f>
        <v>3.75</v>
      </c>
      <c r="D33" s="41">
        <f>SUMIFS(Data!$O:$O,Data!$A:$A,$B33,Data!$C:$C,D$1)</f>
        <v>3.75</v>
      </c>
      <c r="E33" s="41">
        <f>SUMIFS(Data!$O:$O,Data!$A:$A,$B33,Data!$C:$C,E$1)</f>
        <v>1.45</v>
      </c>
      <c r="F33" s="41">
        <f>SUMIFS(Data!$O:$O,Data!$A:$A,$B33,Data!$C:$C,F$1)</f>
        <v>2.4000000000000004</v>
      </c>
      <c r="G33" s="41">
        <f>SUMIFS(Data!$O:$O,Data!$A:$A,$B33,Data!$C:$C,G$1)</f>
        <v>2</v>
      </c>
      <c r="H33" s="41">
        <f>SUMIFS(Data!$O:$O,Data!$A:$A,$B33,Data!$C:$C,H$1)</f>
        <v>1.45</v>
      </c>
      <c r="I33" s="41">
        <f>SUMIFS(Data!$O:$O,Data!$A:$A,$B33,Data!$C:$C,I$1)</f>
        <v>1.75</v>
      </c>
      <c r="J33" s="41">
        <f>SUMIFS(Data!$O:$O,Data!$A:$A,$B33,Data!$C:$C,J$1)</f>
        <v>1.3</v>
      </c>
      <c r="K33" s="41">
        <f>SUMIFS(Data!$O:$O,Data!$A:$A,$B33,Data!$C:$C,K$1)</f>
        <v>1.8</v>
      </c>
      <c r="L33" s="41">
        <f>SUMIFS(Data!$O:$O,Data!$A:$A,$B33,Data!$C:$C,L$1)</f>
        <v>2.5499999999999998</v>
      </c>
      <c r="M33" s="41">
        <f>SUMIFS(Data!$O:$O,Data!$A:$A,$B33,Data!$C:$C,M$1)</f>
        <v>1.9</v>
      </c>
      <c r="N33" s="41">
        <f>SUMIFS(Data!$O:$O,Data!$A:$A,$B33,Data!$C:$C,N$1)</f>
        <v>1.7</v>
      </c>
      <c r="O33" s="41">
        <f>SUMIFS(Data!$O:$O,Data!$A:$A,$B33,Data!$C:$C,O$1)</f>
        <v>1.75</v>
      </c>
      <c r="P33" s="41"/>
      <c r="Q33" s="41"/>
      <c r="R33" s="41">
        <f>IF(COUNT(C33:Q33)=15,5,IF(COUNT(C33:Q33)=14,3,IF(COUNT(C33:Q33)=13,1,0)))</f>
        <v>1</v>
      </c>
      <c r="S33" s="40">
        <f>SUM(C33:R33)</f>
        <v>28.549999999999997</v>
      </c>
      <c r="T33" s="40">
        <f>SUMIFS(Data!D:D,Data!A:A,$B33)</f>
        <v>183.9</v>
      </c>
      <c r="U33" s="75">
        <f>S33/T33</f>
        <v>0.15524741707449699</v>
      </c>
      <c r="V33" s="86">
        <v>6</v>
      </c>
    </row>
    <row r="34" spans="1:22" ht="12.75" x14ac:dyDescent="0.2">
      <c r="A34" s="39">
        <v>33</v>
      </c>
      <c r="B34" s="40" t="s">
        <v>60</v>
      </c>
      <c r="C34" s="41">
        <f>SUMIFS(Data!$O:$O,Data!$A:$A,$B34,Data!$C:$C,C$1)</f>
        <v>2.0499999999999998</v>
      </c>
      <c r="D34" s="41">
        <f>SUMIFS(Data!$O:$O,Data!$A:$A,$B34,Data!$C:$C,D$1)</f>
        <v>1.8</v>
      </c>
      <c r="E34" s="41">
        <f>SUMIFS(Data!$O:$O,Data!$A:$A,$B34,Data!$C:$C,E$1)</f>
        <v>3.9499999999999997</v>
      </c>
      <c r="F34" s="41">
        <f>SUMIFS(Data!$O:$O,Data!$A:$A,$B34,Data!$C:$C,F$1)</f>
        <v>2.9000000000000004</v>
      </c>
      <c r="G34" s="41">
        <f>SUMIFS(Data!$O:$O,Data!$A:$A,$B34,Data!$C:$C,G$1)</f>
        <v>1.9500000000000002</v>
      </c>
      <c r="H34" s="41">
        <f>SUMIFS(Data!$O:$O,Data!$A:$A,$B34,Data!$C:$C,H$1)</f>
        <v>2.0499999999999998</v>
      </c>
      <c r="I34" s="41"/>
      <c r="J34" s="41">
        <f>SUMIFS(Data!$O:$O,Data!$A:$A,$B34,Data!$C:$C,J$1)</f>
        <v>2.7</v>
      </c>
      <c r="K34" s="41">
        <f>SUMIFS(Data!$O:$O,Data!$A:$A,$B34,Data!$C:$C,K$1)</f>
        <v>2.9</v>
      </c>
      <c r="L34" s="41">
        <f>SUMIFS(Data!$O:$O,Data!$A:$A,$B34,Data!$C:$C,L$1)</f>
        <v>1.8</v>
      </c>
      <c r="M34" s="41">
        <f>SUMIFS(Data!$O:$O,Data!$A:$A,$B34,Data!$C:$C,M$1)</f>
        <v>1.5</v>
      </c>
      <c r="N34" s="41"/>
      <c r="O34" s="41"/>
      <c r="P34" s="41">
        <f>SUMIFS(Data!$O:$O,Data!$A:$A,$B34,Data!$C:$C,P$1)</f>
        <v>2.0499999999999998</v>
      </c>
      <c r="Q34" s="41">
        <f>SUMIFS(Data!$O:$O,Data!$A:$A,$B34,Data!$C:$C,Q$1)</f>
        <v>2.8499999999999996</v>
      </c>
      <c r="R34" s="41">
        <f>IF(COUNT(C34:Q34)=15,5,IF(COUNT(C34:Q34)=14,3,IF(COUNT(C34:Q34)=13,1,0)))</f>
        <v>0</v>
      </c>
      <c r="S34" s="40">
        <f>SUM(C34:R34)</f>
        <v>28.5</v>
      </c>
      <c r="T34" s="40">
        <f>SUMIFS(Data!D:D,Data!A:A,$B34)</f>
        <v>139.91</v>
      </c>
      <c r="U34" s="81">
        <f>S34/T34</f>
        <v>0.20370238010149383</v>
      </c>
      <c r="V34" s="86">
        <v>5</v>
      </c>
    </row>
    <row r="35" spans="1:22" ht="12.75" x14ac:dyDescent="0.2">
      <c r="A35" s="39">
        <v>34</v>
      </c>
      <c r="B35" s="40" t="s">
        <v>189</v>
      </c>
      <c r="C35" s="41">
        <f>SUMIFS(Data!$O:$O,Data!$A:$A,$B35,Data!$C:$C,C$1)</f>
        <v>4.75</v>
      </c>
      <c r="D35" s="41">
        <f>SUMIFS(Data!$O:$O,Data!$A:$A,$B35,Data!$C:$C,D$1)</f>
        <v>3.45</v>
      </c>
      <c r="E35" s="41">
        <f>SUMIFS(Data!$O:$O,Data!$A:$A,$B35,Data!$C:$C,E$1)</f>
        <v>3.2</v>
      </c>
      <c r="F35" s="41">
        <f>SUMIFS(Data!$O:$O,Data!$A:$A,$B35,Data!$C:$C,F$1)</f>
        <v>3.95</v>
      </c>
      <c r="G35" s="41">
        <f>SUMIFS(Data!$O:$O,Data!$A:$A,$B35,Data!$C:$C,G$1)</f>
        <v>3.6</v>
      </c>
      <c r="H35" s="41">
        <f>SUMIFS(Data!$O:$O,Data!$A:$A,$B35,Data!$C:$C,H$1)</f>
        <v>4.5</v>
      </c>
      <c r="I35" s="41"/>
      <c r="J35" s="41">
        <f>SUMIFS(Data!$O:$O,Data!$A:$A,$B35,Data!$C:$C,J$1)</f>
        <v>4.1000000000000005</v>
      </c>
      <c r="K35" s="41"/>
      <c r="L35" s="41"/>
      <c r="M35" s="41"/>
      <c r="N35" s="41"/>
      <c r="O35" s="41"/>
      <c r="P35" s="41"/>
      <c r="Q35" s="41"/>
      <c r="R35" s="41">
        <f>IF(COUNT(C35:Q35)=15,5,IF(COUNT(C35:Q35)=14,3,IF(COUNT(C35:Q35)=13,1,0)))</f>
        <v>0</v>
      </c>
      <c r="S35" s="40">
        <f>SUM(C35:R35)</f>
        <v>27.55</v>
      </c>
      <c r="T35" s="40">
        <f>SUMIFS(Data!D:D,Data!A:A,$B35)</f>
        <v>151.75</v>
      </c>
      <c r="U35" s="75">
        <f>S35/T35</f>
        <v>0.18154859967051071</v>
      </c>
      <c r="V35" s="86"/>
    </row>
    <row r="36" spans="1:22" ht="12.75" x14ac:dyDescent="0.2">
      <c r="A36" s="39">
        <v>35</v>
      </c>
      <c r="B36" s="40" t="s">
        <v>75</v>
      </c>
      <c r="C36" s="41">
        <f>SUMIFS(Data!$O:$O,Data!$A:$A,$B36,Data!$C:$C,C$1)</f>
        <v>2.35</v>
      </c>
      <c r="D36" s="41">
        <f>SUMIFS(Data!$O:$O,Data!$A:$A,$B36,Data!$C:$C,D$1)</f>
        <v>1.75</v>
      </c>
      <c r="E36" s="41">
        <f>SUMIFS(Data!$O:$O,Data!$A:$A,$B36,Data!$C:$C,E$1)</f>
        <v>2.25</v>
      </c>
      <c r="F36" s="41">
        <f>SUMIFS(Data!$O:$O,Data!$A:$A,$B36,Data!$C:$C,F$1)</f>
        <v>3.95</v>
      </c>
      <c r="G36" s="41"/>
      <c r="H36" s="41"/>
      <c r="I36" s="41"/>
      <c r="J36" s="41">
        <f>SUMIFS(Data!$O:$O,Data!$A:$A,$B36,Data!$C:$C,J$1)</f>
        <v>1.65</v>
      </c>
      <c r="K36" s="41">
        <f>SUMIFS(Data!$O:$O,Data!$A:$A,$B36,Data!$C:$C,K$1)</f>
        <v>2.0499999999999998</v>
      </c>
      <c r="L36" s="41">
        <f>SUMIFS(Data!$O:$O,Data!$A:$A,$B36,Data!$C:$C,L$1)</f>
        <v>3.7</v>
      </c>
      <c r="M36" s="41">
        <f>SUMIFS(Data!$O:$O,Data!$A:$A,$B36,Data!$C:$C,M$1)</f>
        <v>1.9</v>
      </c>
      <c r="N36" s="41">
        <f>SUMIFS(Data!$O:$O,Data!$A:$A,$B36,Data!$C:$C,N$1)</f>
        <v>3.05</v>
      </c>
      <c r="O36" s="41">
        <f>SUMIFS(Data!$O:$O,Data!$A:$A,$B36,Data!$C:$C,O$1)</f>
        <v>2.4</v>
      </c>
      <c r="P36" s="41">
        <f>SUMIFS(Data!$O:$O,Data!$A:$A,$B36,Data!$C:$C,P$1)</f>
        <v>2.35</v>
      </c>
      <c r="Q36" s="41"/>
      <c r="R36" s="41">
        <f>IF(COUNT(C36:Q36)=15,5,IF(COUNT(C36:Q36)=14,3,IF(COUNT(C36:Q36)=13,1,0)))</f>
        <v>0</v>
      </c>
      <c r="S36" s="40">
        <f>SUM(C36:R36)</f>
        <v>27.4</v>
      </c>
      <c r="T36" s="40">
        <f>SUMIFS(Data!D:D,Data!A:A,$B36)</f>
        <v>164.43</v>
      </c>
      <c r="U36" s="75">
        <f>S36/T36</f>
        <v>0.16663625859028156</v>
      </c>
      <c r="V36" s="86">
        <v>4</v>
      </c>
    </row>
    <row r="37" spans="1:22" ht="12.75" x14ac:dyDescent="0.2">
      <c r="A37" s="39">
        <v>36</v>
      </c>
      <c r="B37" s="40" t="s">
        <v>55</v>
      </c>
      <c r="C37" s="41">
        <f>SUMIFS(Data!$O:$O,Data!$A:$A,$B37,Data!$C:$C,C$1)</f>
        <v>4.0999999999999996</v>
      </c>
      <c r="D37" s="41">
        <f>SUMIFS(Data!$O:$O,Data!$A:$A,$B37,Data!$C:$C,D$1)</f>
        <v>1.8499999999999999</v>
      </c>
      <c r="E37" s="41">
        <f>SUMIFS(Data!$O:$O,Data!$A:$A,$B37,Data!$C:$C,E$1)</f>
        <v>2.15</v>
      </c>
      <c r="F37" s="41">
        <f>SUMIFS(Data!$O:$O,Data!$A:$A,$B37,Data!$C:$C,F$1)</f>
        <v>2.95</v>
      </c>
      <c r="G37" s="41"/>
      <c r="H37" s="41">
        <f>SUMIFS(Data!$O:$O,Data!$A:$A,$B37,Data!$C:$C,H$1)</f>
        <v>2.6</v>
      </c>
      <c r="I37" s="41">
        <f>SUMIFS(Data!$O:$O,Data!$A:$A,$B37,Data!$C:$C,I$1)</f>
        <v>2.25</v>
      </c>
      <c r="J37" s="41">
        <f>SUMIFS(Data!$O:$O,Data!$A:$A,$B37,Data!$C:$C,J$1)</f>
        <v>2.5</v>
      </c>
      <c r="K37" s="41"/>
      <c r="L37" s="41"/>
      <c r="M37" s="41">
        <f>SUMIFS(Data!$O:$O,Data!$A:$A,$B37,Data!$C:$C,M$1)</f>
        <v>2.5499999999999998</v>
      </c>
      <c r="N37" s="41"/>
      <c r="O37" s="41"/>
      <c r="P37" s="41">
        <f>SUMIFS(Data!$O:$O,Data!$A:$A,$B37,Data!$C:$C,P$1)</f>
        <v>1.95</v>
      </c>
      <c r="Q37" s="41">
        <f>SUMIFS(Data!$O:$O,Data!$A:$A,$B37,Data!$C:$C,Q$1)</f>
        <v>3.15</v>
      </c>
      <c r="R37" s="41">
        <f>IF(COUNT(C37:Q37)=15,5,IF(COUNT(C37:Q37)=14,3,IF(COUNT(C37:Q37)=13,1,0)))</f>
        <v>0</v>
      </c>
      <c r="S37" s="40">
        <f>SUM(C37:R37)</f>
        <v>26.049999999999997</v>
      </c>
      <c r="T37" s="40">
        <f>SUMIFS(Data!D:D,Data!A:A,$B37)</f>
        <v>119.33000000000001</v>
      </c>
      <c r="U37" s="75">
        <f>S37/T37</f>
        <v>0.21830218721193326</v>
      </c>
      <c r="V37" s="86">
        <v>3</v>
      </c>
    </row>
    <row r="38" spans="1:22" ht="12.75" x14ac:dyDescent="0.2">
      <c r="A38" s="39">
        <v>37</v>
      </c>
      <c r="B38" s="40" t="s">
        <v>76</v>
      </c>
      <c r="C38" s="41">
        <f>SUMIFS(Data!$O:$O,Data!$A:$A,$B38,Data!$C:$C,C$1)</f>
        <v>2.2999999999999998</v>
      </c>
      <c r="D38" s="41">
        <f>SUMIFS(Data!$O:$O,Data!$A:$A,$B38,Data!$C:$C,D$1)</f>
        <v>2.25</v>
      </c>
      <c r="E38" s="41">
        <f>SUMIFS(Data!$O:$O,Data!$A:$A,$B38,Data!$C:$C,E$1)</f>
        <v>2.25</v>
      </c>
      <c r="F38" s="41">
        <f>SUMIFS(Data!$O:$O,Data!$A:$A,$B38,Data!$C:$C,F$1)</f>
        <v>2.5500000000000003</v>
      </c>
      <c r="G38" s="41">
        <f>SUMIFS(Data!$O:$O,Data!$A:$A,$B38,Data!$C:$C,G$1)</f>
        <v>2.5499999999999998</v>
      </c>
      <c r="H38" s="41">
        <f>SUMIFS(Data!$O:$O,Data!$A:$A,$B38,Data!$C:$C,H$1)</f>
        <v>1.75</v>
      </c>
      <c r="I38" s="41">
        <f>SUMIFS(Data!$O:$O,Data!$A:$A,$B38,Data!$C:$C,I$1)</f>
        <v>2.2000000000000002</v>
      </c>
      <c r="J38" s="41"/>
      <c r="K38" s="41">
        <f>SUMIFS(Data!$O:$O,Data!$A:$A,$B38,Data!$C:$C,K$1)</f>
        <v>2</v>
      </c>
      <c r="L38" s="41">
        <f>SUMIFS(Data!$O:$O,Data!$A:$A,$B38,Data!$C:$C,L$1)</f>
        <v>2.2999999999999998</v>
      </c>
      <c r="M38" s="41">
        <f>SUMIFS(Data!$O:$O,Data!$A:$A,$B38,Data!$C:$C,M$1)</f>
        <v>2.85</v>
      </c>
      <c r="N38" s="41"/>
      <c r="O38" s="41">
        <f>SUMIFS(Data!$O:$O,Data!$A:$A,$B38,Data!$C:$C,O$1)</f>
        <v>2.5</v>
      </c>
      <c r="P38" s="41"/>
      <c r="Q38" s="41"/>
      <c r="R38" s="41">
        <f>IF(COUNT(C38:Q38)=15,5,IF(COUNT(C38:Q38)=14,3,IF(COUNT(C38:Q38)=13,1,0)))</f>
        <v>0</v>
      </c>
      <c r="S38" s="40">
        <f>SUM(C38:R38)</f>
        <v>25.5</v>
      </c>
      <c r="T38" s="40">
        <f>SUMIFS(Data!D:D,Data!A:A,$B38)</f>
        <v>127.56000000000002</v>
      </c>
      <c r="U38" s="75">
        <f>S38/T38</f>
        <v>0.19990592662276574</v>
      </c>
      <c r="V38" s="86">
        <v>2</v>
      </c>
    </row>
    <row r="39" spans="1:22" ht="12.75" x14ac:dyDescent="0.2">
      <c r="A39" s="39">
        <v>38</v>
      </c>
      <c r="B39" s="40" t="s">
        <v>58</v>
      </c>
      <c r="C39" s="41">
        <f>SUMIFS(Data!$O:$O,Data!$A:$A,$B39,Data!$C:$C,C$1)</f>
        <v>3</v>
      </c>
      <c r="D39" s="41">
        <f>SUMIFS(Data!$O:$O,Data!$A:$A,$B39,Data!$C:$C,D$1)</f>
        <v>2.1999999999999997</v>
      </c>
      <c r="E39" s="41"/>
      <c r="F39" s="41"/>
      <c r="G39" s="41"/>
      <c r="H39" s="41">
        <f>SUMIFS(Data!$O:$O,Data!$A:$A,$B39,Data!$C:$C,H$1)</f>
        <v>1.25</v>
      </c>
      <c r="I39" s="41">
        <f>SUMIFS(Data!$O:$O,Data!$A:$A,$B39,Data!$C:$C,I$1)</f>
        <v>2.3499999999999996</v>
      </c>
      <c r="J39" s="41">
        <f>SUMIFS(Data!$O:$O,Data!$A:$A,$B39,Data!$C:$C,J$1)</f>
        <v>2</v>
      </c>
      <c r="K39" s="41">
        <f>SUMIFS(Data!$O:$O,Data!$A:$A,$B39,Data!$C:$C,K$1)</f>
        <v>2.25</v>
      </c>
      <c r="L39" s="41">
        <f>SUMIFS(Data!$O:$O,Data!$A:$A,$B39,Data!$C:$C,L$1)</f>
        <v>1.95</v>
      </c>
      <c r="M39" s="41">
        <f>SUMIFS(Data!$O:$O,Data!$A:$A,$B39,Data!$C:$C,M$1)</f>
        <v>2.4500000000000002</v>
      </c>
      <c r="N39" s="41">
        <f>SUMIFS(Data!$O:$O,Data!$A:$A,$B39,Data!$C:$C,N$1)</f>
        <v>1.9</v>
      </c>
      <c r="O39" s="41">
        <f>SUMIFS(Data!$O:$O,Data!$A:$A,$B39,Data!$C:$C,O$1)</f>
        <v>2.0499999999999998</v>
      </c>
      <c r="P39" s="41">
        <f>SUMIFS(Data!$O:$O,Data!$A:$A,$B39,Data!$C:$C,P$1)</f>
        <v>2.25</v>
      </c>
      <c r="Q39" s="41">
        <f>SUMIFS(Data!$O:$O,Data!$A:$A,$B39,Data!$C:$C,Q$1)</f>
        <v>1.65</v>
      </c>
      <c r="R39" s="41">
        <f>IF(COUNT(C39:Q39)=15,5,IF(COUNT(C39:Q39)=14,3,IF(COUNT(C39:Q39)=13,1,0)))</f>
        <v>0</v>
      </c>
      <c r="S39" s="40">
        <f>SUM(C39:R39)</f>
        <v>25.299999999999997</v>
      </c>
      <c r="T39" s="40">
        <f>SUMIFS(Data!D:D,Data!A:A,$B39)</f>
        <v>167.52</v>
      </c>
      <c r="U39" s="75">
        <f>S39/T39</f>
        <v>0.15102674307545366</v>
      </c>
      <c r="V39" s="86"/>
    </row>
    <row r="40" spans="1:22" ht="12.75" x14ac:dyDescent="0.2">
      <c r="A40" s="39">
        <v>39</v>
      </c>
      <c r="B40" s="40" t="s">
        <v>91</v>
      </c>
      <c r="C40" s="41">
        <f>SUMIFS(Data!$O:$O,Data!$A:$A,$B40,Data!$C:$C,C$1)</f>
        <v>2.35</v>
      </c>
      <c r="D40" s="41"/>
      <c r="E40" s="41">
        <f>SUMIFS(Data!$O:$O,Data!$A:$A,$B40,Data!$C:$C,E$1)</f>
        <v>2.65</v>
      </c>
      <c r="F40" s="41">
        <f>SUMIFS(Data!$O:$O,Data!$A:$A,$B40,Data!$C:$C,F$1)</f>
        <v>2.5499999999999998</v>
      </c>
      <c r="G40" s="41">
        <f>SUMIFS(Data!$O:$O,Data!$A:$A,$B40,Data!$C:$C,G$1)</f>
        <v>2.4</v>
      </c>
      <c r="H40" s="41">
        <f>SUMIFS(Data!$O:$O,Data!$A:$A,$B40,Data!$C:$C,H$1)</f>
        <v>2.15</v>
      </c>
      <c r="I40" s="41"/>
      <c r="J40" s="41">
        <f>SUMIFS(Data!$O:$O,Data!$A:$A,$B40,Data!$C:$C,J$1)</f>
        <v>1.65</v>
      </c>
      <c r="K40" s="41">
        <f>SUMIFS(Data!$O:$O,Data!$A:$A,$B40,Data!$C:$C,K$1)</f>
        <v>2.5499999999999998</v>
      </c>
      <c r="L40" s="41"/>
      <c r="M40" s="41">
        <f>SUMIFS(Data!$O:$O,Data!$A:$A,$B40,Data!$C:$C,M$1)</f>
        <v>2.2999999999999998</v>
      </c>
      <c r="N40" s="41">
        <f>SUMIFS(Data!$O:$O,Data!$A:$A,$B40,Data!$C:$C,N$1)</f>
        <v>1.75</v>
      </c>
      <c r="O40" s="41"/>
      <c r="P40" s="41">
        <f>SUMIFS(Data!$O:$O,Data!$A:$A,$B40,Data!$C:$C,P$1)</f>
        <v>1.85</v>
      </c>
      <c r="Q40" s="41">
        <f>SUMIFS(Data!$O:$O,Data!$A:$A,$B40,Data!$C:$C,Q$1)</f>
        <v>2.4</v>
      </c>
      <c r="R40" s="41">
        <f>IF(COUNT(C40:Q40)=15,5,IF(COUNT(C40:Q40)=14,3,IF(COUNT(C40:Q40)=13,1,0)))</f>
        <v>0</v>
      </c>
      <c r="S40" s="40">
        <f>SUM(C40:R40)</f>
        <v>24.6</v>
      </c>
      <c r="T40" s="40">
        <f>SUMIFS(Data!D:D,Data!A:A,$B40)</f>
        <v>109.82000000000001</v>
      </c>
      <c r="U40" s="75">
        <f>S40/T40</f>
        <v>0.22400291385904206</v>
      </c>
      <c r="V40" s="86">
        <v>1</v>
      </c>
    </row>
    <row r="41" spans="1:22" ht="12.75" x14ac:dyDescent="0.2">
      <c r="A41" s="39">
        <v>40</v>
      </c>
      <c r="B41" s="40" t="s">
        <v>207</v>
      </c>
      <c r="C41" s="41">
        <f>SUMIFS(Data!$O:$O,Data!$A:$A,$B41,Data!$C:$C,C$1)</f>
        <v>2.85</v>
      </c>
      <c r="D41" s="41">
        <f>SUMIFS(Data!$O:$O,Data!$A:$A,$B41,Data!$C:$C,D$1)</f>
        <v>2.95</v>
      </c>
      <c r="E41" s="41">
        <f>SUMIFS(Data!$O:$O,Data!$A:$A,$B41,Data!$C:$C,E$1)</f>
        <v>2.15</v>
      </c>
      <c r="F41" s="41">
        <f>SUMIFS(Data!$O:$O,Data!$A:$A,$B41,Data!$C:$C,F$1)</f>
        <v>2.25</v>
      </c>
      <c r="G41" s="41">
        <f>SUMIFS(Data!$O:$O,Data!$A:$A,$B41,Data!$C:$C,G$1)</f>
        <v>2.25</v>
      </c>
      <c r="H41" s="41">
        <f>SUMIFS(Data!$O:$O,Data!$A:$A,$B41,Data!$C:$C,H$1)</f>
        <v>2.4</v>
      </c>
      <c r="I41" s="41">
        <f>SUMIFS(Data!$O:$O,Data!$A:$A,$B41,Data!$C:$C,I$1)</f>
        <v>3.8499999999999996</v>
      </c>
      <c r="J41" s="41"/>
      <c r="K41" s="41"/>
      <c r="L41" s="41">
        <f>SUMIFS(Data!$O:$O,Data!$A:$A,$B41,Data!$C:$C,L$1)</f>
        <v>5.4</v>
      </c>
      <c r="M41" s="41"/>
      <c r="N41" s="41"/>
      <c r="O41" s="41"/>
      <c r="P41" s="41"/>
      <c r="Q41" s="41"/>
      <c r="R41" s="41">
        <f>IF(COUNT(C41:Q41)=15,5,IF(COUNT(C41:Q41)=14,3,IF(COUNT(C41:Q41)=13,1,0)))</f>
        <v>0</v>
      </c>
      <c r="S41" s="40">
        <f>SUM(C41:R41)</f>
        <v>24.1</v>
      </c>
      <c r="T41" s="40">
        <f>SUMIFS(Data!D:D,Data!A:A,$B41)</f>
        <v>128.38</v>
      </c>
      <c r="U41" s="75">
        <f>S41/T41</f>
        <v>0.18772394453964794</v>
      </c>
      <c r="V41" s="86"/>
    </row>
    <row r="42" spans="1:22" ht="12.75" x14ac:dyDescent="0.2">
      <c r="A42" s="39">
        <v>41</v>
      </c>
      <c r="B42" s="40" t="s">
        <v>196</v>
      </c>
      <c r="C42" s="41">
        <f>SUMIFS(Data!$O:$O,Data!$A:$A,$B42,Data!$C:$C,C$1)</f>
        <v>4</v>
      </c>
      <c r="D42" s="41">
        <f>SUMIFS(Data!$O:$O,Data!$A:$A,$B42,Data!$C:$C,D$1)</f>
        <v>3.65</v>
      </c>
      <c r="E42" s="41">
        <f>SUMIFS(Data!$O:$O,Data!$A:$A,$B42,Data!$C:$C,E$1)</f>
        <v>4.95</v>
      </c>
      <c r="F42" s="41"/>
      <c r="G42" s="41"/>
      <c r="H42" s="41"/>
      <c r="I42" s="41"/>
      <c r="J42" s="41">
        <f>SUMIFS(Data!$O:$O,Data!$A:$A,$B42,Data!$C:$C,J$1)</f>
        <v>2.9</v>
      </c>
      <c r="K42" s="41">
        <f>SUMIFS(Data!$O:$O,Data!$A:$A,$B42,Data!$C:$C,K$1)</f>
        <v>2.5499999999999998</v>
      </c>
      <c r="L42" s="41"/>
      <c r="M42" s="41">
        <f>SUMIFS(Data!$O:$O,Data!$A:$A,$B42,Data!$C:$C,M$1)</f>
        <v>3.5999999999999996</v>
      </c>
      <c r="N42" s="41"/>
      <c r="O42" s="41"/>
      <c r="P42" s="41"/>
      <c r="Q42" s="41"/>
      <c r="R42" s="41">
        <f>IF(COUNT(C42:Q42)=15,5,IF(COUNT(C42:Q42)=14,3,IF(COUNT(C42:Q42)=13,1,0)))</f>
        <v>0</v>
      </c>
      <c r="S42" s="40">
        <f>SUM(C42:R42)</f>
        <v>21.65</v>
      </c>
      <c r="T42" s="40">
        <f>SUMIFS(Data!D:D,Data!A:A,$B42)</f>
        <v>230.24999999999997</v>
      </c>
      <c r="U42" s="75">
        <f>S42/T42</f>
        <v>9.4028230184581979E-2</v>
      </c>
      <c r="V42" s="86"/>
    </row>
    <row r="43" spans="1:22" ht="12.75" x14ac:dyDescent="0.2">
      <c r="A43" s="39">
        <v>42</v>
      </c>
      <c r="B43" s="40" t="s">
        <v>8</v>
      </c>
      <c r="C43" s="41">
        <f>SUMIFS(Data!$O:$O,Data!$A:$A,$B43,Data!$C:$C,C$1)</f>
        <v>3.6999999999999997</v>
      </c>
      <c r="D43" s="41">
        <f>SUMIFS(Data!$O:$O,Data!$A:$A,$B43,Data!$C:$C,D$1)</f>
        <v>3.3</v>
      </c>
      <c r="E43" s="41">
        <f>SUMIFS(Data!$O:$O,Data!$A:$A,$B43,Data!$C:$C,E$1)</f>
        <v>2.4</v>
      </c>
      <c r="F43" s="41">
        <f>SUMIFS(Data!$O:$O,Data!$A:$A,$B43,Data!$C:$C,F$1)</f>
        <v>2.25</v>
      </c>
      <c r="G43" s="41">
        <f>SUMIFS(Data!$O:$O,Data!$A:$A,$B43,Data!$C:$C,G$1)</f>
        <v>3</v>
      </c>
      <c r="H43" s="41">
        <f>SUMIFS(Data!$O:$O,Data!$A:$A,$B43,Data!$C:$C,H$1)</f>
        <v>2.5</v>
      </c>
      <c r="I43" s="41">
        <f>SUMIFS(Data!$O:$O,Data!$A:$A,$B43,Data!$C:$C,I$1)</f>
        <v>2.95</v>
      </c>
      <c r="J43" s="41"/>
      <c r="K43" s="41"/>
      <c r="L43" s="41"/>
      <c r="M43" s="41"/>
      <c r="N43" s="41"/>
      <c r="O43" s="41"/>
      <c r="P43" s="41"/>
      <c r="Q43" s="41"/>
      <c r="R43" s="41">
        <f>IF(COUNT(C43:Q43)=15,5,IF(COUNT(C43:Q43)=14,3,IF(COUNT(C43:Q43)=13,1,0)))</f>
        <v>0</v>
      </c>
      <c r="S43" s="40">
        <f>SUM(C43:R43)</f>
        <v>20.099999999999998</v>
      </c>
      <c r="T43" s="40">
        <f>SUMIFS(Data!D:D,Data!A:A,$B43)</f>
        <v>122.1</v>
      </c>
      <c r="U43" s="81">
        <f>S43/T43</f>
        <v>0.16461916461916462</v>
      </c>
      <c r="V43" s="86"/>
    </row>
    <row r="44" spans="1:22" ht="12.75" x14ac:dyDescent="0.2">
      <c r="A44" s="39">
        <v>43</v>
      </c>
      <c r="B44" s="40" t="s">
        <v>68</v>
      </c>
      <c r="C44" s="41">
        <f>SUMIFS(Data!$O:$O,Data!$A:$A,$B44,Data!$C:$C,C$1)</f>
        <v>2.8499999999999996</v>
      </c>
      <c r="D44" s="41"/>
      <c r="E44" s="41">
        <f>SUMIFS(Data!$O:$O,Data!$A:$A,$B44,Data!$C:$C,E$1)</f>
        <v>3.4</v>
      </c>
      <c r="F44" s="41"/>
      <c r="G44" s="41"/>
      <c r="H44" s="41">
        <f>SUMIFS(Data!$O:$O,Data!$A:$A,$B44,Data!$C:$C,H$1)</f>
        <v>4.3500000000000005</v>
      </c>
      <c r="I44" s="41"/>
      <c r="J44" s="41"/>
      <c r="K44" s="41"/>
      <c r="L44" s="41">
        <f>SUMIFS(Data!$O:$O,Data!$A:$A,$B44,Data!$C:$C,L$1)</f>
        <v>5.3000000000000007</v>
      </c>
      <c r="M44" s="41"/>
      <c r="N44" s="41"/>
      <c r="O44" s="41"/>
      <c r="P44" s="41"/>
      <c r="Q44" s="41"/>
      <c r="R44" s="41">
        <f>IF(COUNT(C44:Q44)=15,5,IF(COUNT(C44:Q44)=14,3,IF(COUNT(C44:Q44)=13,1,0)))</f>
        <v>0</v>
      </c>
      <c r="S44" s="40">
        <f>SUM(C44:R44)</f>
        <v>15.900000000000002</v>
      </c>
      <c r="T44" s="40">
        <f>SUMIFS(Data!D:D,Data!A:A,$B44)</f>
        <v>134.5</v>
      </c>
      <c r="U44" s="75">
        <f>S44/T44</f>
        <v>0.11821561338289964</v>
      </c>
      <c r="V44" s="86"/>
    </row>
    <row r="45" spans="1:22" ht="12.75" x14ac:dyDescent="0.2">
      <c r="A45" s="39">
        <v>44</v>
      </c>
      <c r="B45" s="40" t="s">
        <v>74</v>
      </c>
      <c r="C45" s="41">
        <f>SUMIFS(Data!$O:$O,Data!$A:$A,$B45,Data!$C:$C,C$1)</f>
        <v>4</v>
      </c>
      <c r="D45" s="41">
        <f>SUMIFS(Data!$O:$O,Data!$A:$A,$B45,Data!$C:$C,D$1)</f>
        <v>2.8</v>
      </c>
      <c r="E45" s="41"/>
      <c r="F45" s="41"/>
      <c r="G45" s="41">
        <f>SUMIFS(Data!$O:$O,Data!$A:$A,$B45,Data!$C:$C,G$1)</f>
        <v>2.35</v>
      </c>
      <c r="H45" s="41"/>
      <c r="I45" s="41"/>
      <c r="J45" s="41"/>
      <c r="K45" s="41"/>
      <c r="L45" s="41"/>
      <c r="M45" s="41"/>
      <c r="N45" s="41"/>
      <c r="O45" s="41"/>
      <c r="P45" s="41"/>
      <c r="Q45" s="41"/>
      <c r="R45" s="41">
        <f>IF(COUNT(C45:Q45)=15,5,IF(COUNT(C45:Q45)=14,3,IF(COUNT(C45:Q45)=13,1,0)))</f>
        <v>0</v>
      </c>
      <c r="S45" s="40">
        <f>SUM(C45:R45)</f>
        <v>9.15</v>
      </c>
      <c r="T45" s="40">
        <f>SUMIFS(Data!D:D,Data!A:A,$B45)</f>
        <v>34.479999999999997</v>
      </c>
      <c r="U45" s="75">
        <f>S45/T45</f>
        <v>0.2653712296983759</v>
      </c>
      <c r="V45" s="86"/>
    </row>
    <row r="46" spans="1:22" ht="12.75" x14ac:dyDescent="0.2">
      <c r="A46" s="39">
        <v>45</v>
      </c>
      <c r="B46" s="40" t="s">
        <v>273</v>
      </c>
      <c r="C46" s="41"/>
      <c r="D46" s="41"/>
      <c r="E46" s="41"/>
      <c r="F46" s="41"/>
      <c r="G46" s="41"/>
      <c r="H46" s="41"/>
      <c r="I46" s="41"/>
      <c r="J46" s="41"/>
      <c r="K46" s="41"/>
      <c r="L46" s="41">
        <f>SUMIFS(Data!$O:$O,Data!$A:$A,$B46,Data!$C:$C,L$1)</f>
        <v>2.4500000000000002</v>
      </c>
      <c r="M46" s="41">
        <f>SUMIFS(Data!$O:$O,Data!$A:$A,$B46,Data!$C:$C,M$1)</f>
        <v>2.2999999999999998</v>
      </c>
      <c r="N46" s="41"/>
      <c r="O46" s="41"/>
      <c r="P46" s="41">
        <f>SUMIFS(Data!$O:$O,Data!$A:$A,$B46,Data!$C:$C,P$1)</f>
        <v>1.75</v>
      </c>
      <c r="Q46" s="41">
        <f>SUMIFS(Data!$O:$O,Data!$A:$A,$B46,Data!$C:$C,Q$1)</f>
        <v>1.9</v>
      </c>
      <c r="R46" s="41">
        <f>IF(COUNT(C46:Q46)=15,5,IF(COUNT(C46:Q46)=14,3,IF(COUNT(C46:Q46)=13,1,0)))</f>
        <v>0</v>
      </c>
      <c r="S46" s="40">
        <f>SUM(C46:R46)</f>
        <v>8.4</v>
      </c>
      <c r="T46" s="40">
        <f>SUMIFS(Data!D:D,Data!A:A,$B46)</f>
        <v>42.45</v>
      </c>
      <c r="U46" s="75">
        <f>S46/T46</f>
        <v>0.19787985865724381</v>
      </c>
      <c r="V46" s="86"/>
    </row>
    <row r="47" spans="1:22" ht="12.75" x14ac:dyDescent="0.2">
      <c r="A47" s="39">
        <v>46</v>
      </c>
      <c r="B47" s="40" t="s">
        <v>67</v>
      </c>
      <c r="C47" s="41">
        <f>SUMIFS(Data!$O:$O,Data!$A:$A,$B47,Data!$C:$C,C$1)</f>
        <v>3.75</v>
      </c>
      <c r="D47" s="41"/>
      <c r="E47" s="41"/>
      <c r="F47" s="41"/>
      <c r="G47" s="41"/>
      <c r="H47" s="41"/>
      <c r="I47" s="41"/>
      <c r="J47" s="41"/>
      <c r="K47" s="41"/>
      <c r="L47" s="41"/>
      <c r="M47" s="41"/>
      <c r="N47" s="41"/>
      <c r="O47" s="41">
        <f>SUMIFS(Data!$O:$O,Data!$A:$A,$B47,Data!$C:$C,O$1)</f>
        <v>3.3499999999999996</v>
      </c>
      <c r="P47" s="41"/>
      <c r="Q47" s="41"/>
      <c r="R47" s="41">
        <f>IF(COUNT(C47:Q47)=15,5,IF(COUNT(C47:Q47)=14,3,IF(COUNT(C47:Q47)=13,1,0)))</f>
        <v>0</v>
      </c>
      <c r="S47" s="40">
        <f>SUM(C47:R47)</f>
        <v>7.1</v>
      </c>
      <c r="T47" s="40">
        <f>SUMIFS(Data!D:D,Data!A:A,$B47)</f>
        <v>51.23</v>
      </c>
      <c r="U47" s="75">
        <f>S47/T47</f>
        <v>0.13859066952957252</v>
      </c>
      <c r="V47" s="86"/>
    </row>
    <row r="48" spans="1:22" ht="12.75" x14ac:dyDescent="0.2">
      <c r="A48" s="39">
        <v>47</v>
      </c>
      <c r="B48" s="40" t="s">
        <v>56</v>
      </c>
      <c r="C48" s="41"/>
      <c r="D48" s="41">
        <f>SUMIFS(Data!$O:$O,Data!$A:$A,$B48,Data!$C:$C,D$1)</f>
        <v>3.3499999999999996</v>
      </c>
      <c r="E48" s="41"/>
      <c r="F48" s="41">
        <f>SUMIFS(Data!$O:$O,Data!$A:$A,$B48,Data!$C:$C,F$1)</f>
        <v>2.4</v>
      </c>
      <c r="G48" s="41"/>
      <c r="H48" s="41"/>
      <c r="I48" s="41"/>
      <c r="J48" s="41"/>
      <c r="K48" s="41"/>
      <c r="L48" s="41"/>
      <c r="M48" s="41"/>
      <c r="N48" s="41"/>
      <c r="O48" s="41"/>
      <c r="P48" s="41"/>
      <c r="Q48" s="41"/>
      <c r="R48" s="41">
        <f>IF(COUNT(C48:Q48)=15,5,IF(COUNT(C48:Q48)=14,3,IF(COUNT(C48:Q48)=13,1,0)))</f>
        <v>0</v>
      </c>
      <c r="S48" s="40">
        <f>SUM(C48:R48)</f>
        <v>5.75</v>
      </c>
      <c r="T48" s="40">
        <f>SUMIFS(Data!D:D,Data!A:A,$B48)</f>
        <v>32.42</v>
      </c>
      <c r="U48" s="75">
        <f>S48/T48</f>
        <v>0.1773596545342381</v>
      </c>
      <c r="V48" s="86"/>
    </row>
    <row r="49" spans="1:22" ht="12.75" x14ac:dyDescent="0.2">
      <c r="A49" s="39">
        <v>48</v>
      </c>
      <c r="B49" s="40" t="s">
        <v>233</v>
      </c>
      <c r="C49" s="41"/>
      <c r="D49" s="41">
        <f>SUMIFS(Data!$O:$O,Data!$A:$A,$B49,Data!$C:$C,D$1)</f>
        <v>3.1</v>
      </c>
      <c r="E49" s="41"/>
      <c r="F49" s="41"/>
      <c r="G49" s="41"/>
      <c r="H49" s="41"/>
      <c r="I49" s="41"/>
      <c r="J49" s="41"/>
      <c r="K49" s="41"/>
      <c r="L49" s="41"/>
      <c r="M49" s="41"/>
      <c r="N49" s="41"/>
      <c r="O49" s="41"/>
      <c r="P49" s="41"/>
      <c r="Q49" s="41"/>
      <c r="R49" s="41">
        <f>IF(COUNT(C49:Q49)=15,5,IF(COUNT(C49:Q49)=14,3,IF(COUNT(C49:Q49)=13,1,0)))</f>
        <v>0</v>
      </c>
      <c r="S49" s="40">
        <f>SUM(C49:R49)</f>
        <v>3.1</v>
      </c>
      <c r="T49" s="40">
        <f>SUMIFS(Data!D:D,Data!A:A,$B49)</f>
        <v>15.01</v>
      </c>
      <c r="U49" s="75">
        <f>S49/T49</f>
        <v>0.20652898067954698</v>
      </c>
      <c r="V49" s="86"/>
    </row>
    <row r="50" spans="1:22" ht="12.75" x14ac:dyDescent="0.2">
      <c r="A50" s="39">
        <v>49</v>
      </c>
      <c r="B50" s="40" t="s">
        <v>205</v>
      </c>
      <c r="C50" s="41">
        <f>SUMIFS(Data!$O:$O,Data!$A:$A,$B50,Data!$C:$C,C$1)</f>
        <v>2.7</v>
      </c>
      <c r="D50" s="41"/>
      <c r="E50" s="41"/>
      <c r="F50" s="41"/>
      <c r="G50" s="41"/>
      <c r="H50" s="41"/>
      <c r="I50" s="41"/>
      <c r="J50" s="41"/>
      <c r="K50" s="41"/>
      <c r="L50" s="41"/>
      <c r="M50" s="41"/>
      <c r="N50" s="41"/>
      <c r="O50" s="41"/>
      <c r="P50" s="41"/>
      <c r="Q50" s="41"/>
      <c r="R50" s="41">
        <f>IF(COUNT(C50:Q50)=15,5,IF(COUNT(C50:Q50)=14,3,IF(COUNT(C50:Q50)=13,1,0)))</f>
        <v>0</v>
      </c>
      <c r="S50" s="40">
        <f>SUM(C50:R50)</f>
        <v>2.7</v>
      </c>
      <c r="T50" s="40">
        <f>SUMIFS(Data!D:D,Data!A:A,$B50)</f>
        <v>10.5</v>
      </c>
      <c r="U50" s="75">
        <f>S50/T50</f>
        <v>0.25714285714285717</v>
      </c>
      <c r="V50" s="86"/>
    </row>
  </sheetData>
  <autoFilter ref="A1:V50"/>
  <sortState ref="B2:U50">
    <sortCondition descending="1" ref="S2:S50"/>
    <sortCondition descending="1" ref="T2:T50"/>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workbookViewId="0">
      <selection activeCell="N29" sqref="N29"/>
    </sheetView>
  </sheetViews>
  <sheetFormatPr defaultRowHeight="12" x14ac:dyDescent="0.2"/>
  <cols>
    <col min="1" max="1" width="3.5703125" style="6" bestFit="1" customWidth="1"/>
    <col min="2" max="2" width="15.7109375" style="6" customWidth="1"/>
    <col min="3" max="3" width="5.7109375" style="6" customWidth="1"/>
    <col min="4" max="17" width="5" style="6" bestFit="1" customWidth="1"/>
    <col min="18" max="18" width="5.5703125" style="6" bestFit="1" customWidth="1"/>
    <col min="19" max="19" width="6" style="6" bestFit="1" customWidth="1"/>
    <col min="20" max="20" width="8.7109375" style="6" bestFit="1" customWidth="1"/>
    <col min="21" max="16384" width="9.140625" style="6"/>
  </cols>
  <sheetData>
    <row r="1" spans="1:20" ht="12.75" x14ac:dyDescent="0.2">
      <c r="A1" s="38" t="s">
        <v>103</v>
      </c>
      <c r="B1" s="38" t="s">
        <v>37</v>
      </c>
      <c r="C1" s="38">
        <v>1</v>
      </c>
      <c r="D1" s="38">
        <v>2</v>
      </c>
      <c r="E1" s="38">
        <v>3</v>
      </c>
      <c r="F1" s="38">
        <v>4</v>
      </c>
      <c r="G1" s="38">
        <v>5</v>
      </c>
      <c r="H1" s="38">
        <v>6</v>
      </c>
      <c r="I1" s="38">
        <v>7</v>
      </c>
      <c r="J1" s="38">
        <v>8</v>
      </c>
      <c r="K1" s="38">
        <v>9</v>
      </c>
      <c r="L1" s="38">
        <v>10</v>
      </c>
      <c r="M1" s="38">
        <v>11</v>
      </c>
      <c r="N1" s="38">
        <v>12</v>
      </c>
      <c r="O1" s="38">
        <v>13</v>
      </c>
      <c r="P1" s="38">
        <v>14</v>
      </c>
      <c r="Q1" s="38">
        <v>15</v>
      </c>
      <c r="R1" s="89" t="s">
        <v>287</v>
      </c>
      <c r="S1" s="38" t="s">
        <v>105</v>
      </c>
      <c r="T1" s="38" t="s">
        <v>104</v>
      </c>
    </row>
    <row r="2" spans="1:20" ht="12.75" x14ac:dyDescent="0.2">
      <c r="A2" s="39">
        <v>1</v>
      </c>
      <c r="B2" s="40" t="s">
        <v>53</v>
      </c>
      <c r="C2" s="41">
        <f>SUMIFS(Data!$O:$O,Data!$A:$A,$B2,Data!$C:$C,C$1)</f>
        <v>4.55</v>
      </c>
      <c r="D2" s="41">
        <f>SUMIFS(Data!$O:$O,Data!$A:$A,$B2,Data!$C:$C,D$1)</f>
        <v>3.0999999999999996</v>
      </c>
      <c r="E2" s="41">
        <f>SUMIFS(Data!$O:$O,Data!$A:$A,$B2,Data!$C:$C,E$1)</f>
        <v>3.25</v>
      </c>
      <c r="F2" s="41">
        <f>SUMIFS(Data!$O:$O,Data!$A:$A,$B2,Data!$C:$C,F$1)</f>
        <v>3.2</v>
      </c>
      <c r="G2" s="41">
        <f>SUMIFS(Data!$O:$O,Data!$A:$A,$B2,Data!$C:$C,G$1)</f>
        <v>3</v>
      </c>
      <c r="H2" s="41">
        <f>SUMIFS(Data!$O:$O,Data!$A:$A,$B2,Data!$C:$C,H$1)</f>
        <v>4.45</v>
      </c>
      <c r="I2" s="41">
        <f>SUMIFS(Data!$O:$O,Data!$A:$A,$B2,Data!$C:$C,I$1)</f>
        <v>3.55</v>
      </c>
      <c r="J2" s="41">
        <f>SUMIFS(Data!$O:$O,Data!$A:$A,$B2,Data!$C:$C,J$1)</f>
        <v>2.8</v>
      </c>
      <c r="K2" s="41">
        <f>SUMIFS(Data!$O:$O,Data!$A:$A,$B2,Data!$C:$C,K$1)</f>
        <v>4.0999999999999996</v>
      </c>
      <c r="L2" s="41">
        <f>SUMIFS(Data!$O:$O,Data!$A:$A,$B2,Data!$C:$C,L$1)</f>
        <v>4.9000000000000004</v>
      </c>
      <c r="M2" s="41">
        <f>SUMIFS(Data!$O:$O,Data!$A:$A,$B2,Data!$C:$C,M$1)</f>
        <v>3.3</v>
      </c>
      <c r="N2" s="41">
        <f>SUMIFS(Data!$O:$O,Data!$A:$A,$B2,Data!$C:$C,N$1)</f>
        <v>3</v>
      </c>
      <c r="O2" s="41">
        <f>SUMIFS(Data!$O:$O,Data!$A:$A,$B2,Data!$C:$C,O$1)</f>
        <v>3.6500000000000004</v>
      </c>
      <c r="P2" s="41">
        <f>SUMIFS(Data!$O:$O,Data!$A:$A,$B2,Data!$C:$C,P$1)</f>
        <v>2.8499999999999996</v>
      </c>
      <c r="Q2" s="41">
        <f>SUMIFS(Data!$O:$O,Data!$A:$A,$B2,Data!$C:$C,Q$1)</f>
        <v>3.6500000000000004</v>
      </c>
      <c r="R2" s="41">
        <f t="shared" ref="R2:R12" si="0">IF(COUNT(C2:Q2)=15,5,IF(COUNT(C2:Q2)=14,3,IF(COUNT(C2:Q2)=13,1,0)))</f>
        <v>5</v>
      </c>
      <c r="S2" s="40">
        <f t="shared" ref="S2:S12" si="1">SUM(C2:R2)</f>
        <v>58.349999999999994</v>
      </c>
      <c r="T2" s="40">
        <f>SUMIFS(Data!D:D,Data!A:A,$B2)</f>
        <v>197.33</v>
      </c>
    </row>
    <row r="3" spans="1:20" ht="12.75" x14ac:dyDescent="0.2">
      <c r="A3" s="39">
        <v>2</v>
      </c>
      <c r="B3" s="40" t="s">
        <v>64</v>
      </c>
      <c r="C3" s="41">
        <f>SUMIFS(Data!$O:$O,Data!$A:$A,$B3,Data!$C:$C,C$1)</f>
        <v>4.45</v>
      </c>
      <c r="D3" s="41">
        <f>SUMIFS(Data!$O:$O,Data!$A:$A,$B3,Data!$C:$C,D$1)</f>
        <v>2.2999999999999998</v>
      </c>
      <c r="E3" s="41">
        <f>SUMIFS(Data!$O:$O,Data!$A:$A,$B3,Data!$C:$C,E$1)</f>
        <v>3</v>
      </c>
      <c r="F3" s="41">
        <f>SUMIFS(Data!$O:$O,Data!$A:$A,$B3,Data!$C:$C,F$1)</f>
        <v>3.5500000000000003</v>
      </c>
      <c r="G3" s="41">
        <f>SUMIFS(Data!$O:$O,Data!$A:$A,$B3,Data!$C:$C,G$1)</f>
        <v>2.4500000000000002</v>
      </c>
      <c r="H3" s="41">
        <f>SUMIFS(Data!$O:$O,Data!$A:$A,$B3,Data!$C:$C,H$1)</f>
        <v>4.5</v>
      </c>
      <c r="I3" s="41">
        <f>SUMIFS(Data!$O:$O,Data!$A:$A,$B3,Data!$C:$C,I$1)</f>
        <v>3.8999999999999995</v>
      </c>
      <c r="J3" s="41">
        <f>SUMIFS(Data!$O:$O,Data!$A:$A,$B3,Data!$C:$C,J$1)</f>
        <v>2.75</v>
      </c>
      <c r="K3" s="41">
        <f>SUMIFS(Data!$O:$O,Data!$A:$A,$B3,Data!$C:$C,K$1)</f>
        <v>3.75</v>
      </c>
      <c r="L3" s="41">
        <f>SUMIFS(Data!$O:$O,Data!$A:$A,$B3,Data!$C:$C,L$1)</f>
        <v>4.0999999999999996</v>
      </c>
      <c r="M3" s="41">
        <f>SUMIFS(Data!$O:$O,Data!$A:$A,$B3,Data!$C:$C,M$1)</f>
        <v>2.95</v>
      </c>
      <c r="N3" s="41">
        <f>SUMIFS(Data!$O:$O,Data!$A:$A,$B3,Data!$C:$C,N$1)</f>
        <v>2.5</v>
      </c>
      <c r="O3" s="41">
        <f>SUMIFS(Data!$O:$O,Data!$A:$A,$B3,Data!$C:$C,O$1)</f>
        <v>3.9000000000000004</v>
      </c>
      <c r="P3" s="41">
        <f>SUMIFS(Data!$O:$O,Data!$A:$A,$B3,Data!$C:$C,P$1)</f>
        <v>3.3499999999999996</v>
      </c>
      <c r="Q3" s="41">
        <f>SUMIFS(Data!$O:$O,Data!$A:$A,$B3,Data!$C:$C,Q$1)</f>
        <v>4.05</v>
      </c>
      <c r="R3" s="41">
        <f t="shared" si="0"/>
        <v>5</v>
      </c>
      <c r="S3" s="40">
        <f t="shared" si="1"/>
        <v>56.5</v>
      </c>
      <c r="T3" s="40">
        <f>SUMIFS(Data!D:D,Data!A:A,$B3)</f>
        <v>283.15999999999997</v>
      </c>
    </row>
    <row r="4" spans="1:20" ht="12.75" x14ac:dyDescent="0.2">
      <c r="A4" s="39">
        <v>3</v>
      </c>
      <c r="B4" s="40" t="s">
        <v>194</v>
      </c>
      <c r="C4" s="41">
        <f>SUMIFS(Data!$O:$O,Data!$A:$A,$B4,Data!$C:$C,C$1)</f>
        <v>4.1500000000000004</v>
      </c>
      <c r="D4" s="41">
        <f>SUMIFS(Data!$O:$O,Data!$A:$A,$B4,Data!$C:$C,D$1)</f>
        <v>4.5</v>
      </c>
      <c r="E4" s="41">
        <f>SUMIFS(Data!$O:$O,Data!$A:$A,$B4,Data!$C:$C,E$1)</f>
        <v>3.75</v>
      </c>
      <c r="F4" s="41">
        <f>SUMIFS(Data!$O:$O,Data!$A:$A,$B4,Data!$C:$C,F$1)</f>
        <v>4</v>
      </c>
      <c r="G4" s="41">
        <f>SUMIFS(Data!$O:$O,Data!$A:$A,$B4,Data!$C:$C,G$1)</f>
        <v>3.6500000000000004</v>
      </c>
      <c r="H4" s="41">
        <f>SUMIFS(Data!$O:$O,Data!$A:$A,$B4,Data!$C:$C,H$1)</f>
        <v>3.2</v>
      </c>
      <c r="I4" s="41">
        <f>SUMIFS(Data!$O:$O,Data!$A:$A,$B4,Data!$C:$C,I$1)</f>
        <v>5.55</v>
      </c>
      <c r="J4" s="41">
        <f>SUMIFS(Data!$O:$O,Data!$A:$A,$B4,Data!$C:$C,J$1)</f>
        <v>4.25</v>
      </c>
      <c r="K4" s="41">
        <f>SUMIFS(Data!$O:$O,Data!$A:$A,$B4,Data!$C:$C,K$1)</f>
        <v>3.95</v>
      </c>
      <c r="L4" s="41">
        <f>SUMIFS(Data!$O:$O,Data!$A:$A,$B4,Data!$C:$C,L$1)</f>
        <v>6.4</v>
      </c>
      <c r="M4" s="41">
        <f>SUMIFS(Data!$O:$O,Data!$A:$A,$B4,Data!$C:$C,M$1)</f>
        <v>3.5</v>
      </c>
      <c r="N4" s="41"/>
      <c r="O4" s="41">
        <f>SUMIFS(Data!$O:$O,Data!$A:$A,$B4,Data!$C:$C,O$1)</f>
        <v>4</v>
      </c>
      <c r="P4" s="41">
        <f>SUMIFS(Data!$O:$O,Data!$A:$A,$B4,Data!$C:$C,P$1)</f>
        <v>3.55</v>
      </c>
      <c r="Q4" s="41"/>
      <c r="R4" s="41">
        <f t="shared" si="0"/>
        <v>1</v>
      </c>
      <c r="S4" s="40">
        <f t="shared" si="1"/>
        <v>55.449999999999996</v>
      </c>
      <c r="T4" s="40">
        <f>SUMIFS(Data!D:D,Data!A:A,$B4)</f>
        <v>392.57</v>
      </c>
    </row>
    <row r="5" spans="1:20" ht="12.75" x14ac:dyDescent="0.2">
      <c r="A5" s="39">
        <v>4</v>
      </c>
      <c r="B5" s="40" t="s">
        <v>93</v>
      </c>
      <c r="C5" s="41">
        <f>SUMIFS(Data!$O:$O,Data!$A:$A,$B5,Data!$C:$C,C$1)</f>
        <v>1.85</v>
      </c>
      <c r="D5" s="41">
        <f>SUMIFS(Data!$O:$O,Data!$A:$A,$B5,Data!$C:$C,D$1)</f>
        <v>2</v>
      </c>
      <c r="E5" s="41">
        <f>SUMIFS(Data!$O:$O,Data!$A:$A,$B5,Data!$C:$C,E$1)</f>
        <v>3.55</v>
      </c>
      <c r="F5" s="41">
        <f>SUMIFS(Data!$O:$O,Data!$A:$A,$B5,Data!$C:$C,F$1)</f>
        <v>2</v>
      </c>
      <c r="G5" s="41">
        <f>SUMIFS(Data!$O:$O,Data!$A:$A,$B5,Data!$C:$C,G$1)</f>
        <v>0.70000000000000007</v>
      </c>
      <c r="H5" s="41">
        <f>SUMIFS(Data!$O:$O,Data!$A:$A,$B5,Data!$C:$C,H$1)</f>
        <v>2.5999999999999996</v>
      </c>
      <c r="I5" s="41"/>
      <c r="J5" s="41">
        <f>SUMIFS(Data!$O:$O,Data!$A:$A,$B5,Data!$C:$C,J$1)</f>
        <v>1.55</v>
      </c>
      <c r="K5" s="41">
        <f>SUMIFS(Data!$O:$O,Data!$A:$A,$B5,Data!$C:$C,K$1)</f>
        <v>2.4000000000000004</v>
      </c>
      <c r="L5" s="41">
        <f>SUMIFS(Data!$O:$O,Data!$A:$A,$B5,Data!$C:$C,L$1)</f>
        <v>2.75</v>
      </c>
      <c r="M5" s="41">
        <f>SUMIFS(Data!$O:$O,Data!$A:$A,$B5,Data!$C:$C,M$1)</f>
        <v>1.9500000000000002</v>
      </c>
      <c r="N5" s="41">
        <f>SUMIFS(Data!$O:$O,Data!$A:$A,$B5,Data!$C:$C,N$1)</f>
        <v>2.3499999999999996</v>
      </c>
      <c r="O5" s="41">
        <f>SUMIFS(Data!$O:$O,Data!$A:$A,$B5,Data!$C:$C,O$1)</f>
        <v>2.5</v>
      </c>
      <c r="P5" s="41">
        <f>SUMIFS(Data!$O:$O,Data!$A:$A,$B5,Data!$C:$C,P$1)</f>
        <v>1.9</v>
      </c>
      <c r="Q5" s="41">
        <f>SUMIFS(Data!$O:$O,Data!$A:$A,$B5,Data!$C:$C,Q$1)</f>
        <v>2.5</v>
      </c>
      <c r="R5" s="41">
        <f t="shared" si="0"/>
        <v>3</v>
      </c>
      <c r="S5" s="40">
        <f t="shared" si="1"/>
        <v>33.599999999999994</v>
      </c>
      <c r="T5" s="40">
        <f>SUMIFS(Data!D:D,Data!A:A,$B5)</f>
        <v>165.10000000000002</v>
      </c>
    </row>
    <row r="6" spans="1:20" ht="12.75" x14ac:dyDescent="0.2">
      <c r="A6" s="39">
        <v>5</v>
      </c>
      <c r="B6" s="40" t="s">
        <v>72</v>
      </c>
      <c r="C6" s="41">
        <f>SUMIFS(Data!$O:$O,Data!$A:$A,$B6,Data!$C:$C,C$1)</f>
        <v>4.25</v>
      </c>
      <c r="D6" s="41">
        <f>SUMIFS(Data!$O:$O,Data!$A:$A,$B6,Data!$C:$C,D$1)</f>
        <v>2.7</v>
      </c>
      <c r="E6" s="41">
        <f>SUMIFS(Data!$O:$O,Data!$A:$A,$B6,Data!$C:$C,E$1)</f>
        <v>2.9</v>
      </c>
      <c r="F6" s="41">
        <f>SUMIFS(Data!$O:$O,Data!$A:$A,$B6,Data!$C:$C,F$1)</f>
        <v>2.85</v>
      </c>
      <c r="G6" s="41">
        <f>SUMIFS(Data!$O:$O,Data!$A:$A,$B6,Data!$C:$C,G$1)</f>
        <v>2.35</v>
      </c>
      <c r="H6" s="41">
        <f>SUMIFS(Data!$O:$O,Data!$A:$A,$B6,Data!$C:$C,H$1)</f>
        <v>2.15</v>
      </c>
      <c r="I6" s="41"/>
      <c r="J6" s="41"/>
      <c r="K6" s="41">
        <f>SUMIFS(Data!$O:$O,Data!$A:$A,$B6,Data!$C:$C,K$1)</f>
        <v>3.1500000000000004</v>
      </c>
      <c r="L6" s="41">
        <f>SUMIFS(Data!$O:$O,Data!$A:$A,$B6,Data!$C:$C,L$1)</f>
        <v>4.9000000000000004</v>
      </c>
      <c r="M6" s="41"/>
      <c r="N6" s="41"/>
      <c r="O6" s="41">
        <f>SUMIFS(Data!$O:$O,Data!$A:$A,$B6,Data!$C:$C,O$1)</f>
        <v>2.5499999999999998</v>
      </c>
      <c r="P6" s="41">
        <f>SUMIFS(Data!$O:$O,Data!$A:$A,$B6,Data!$C:$C,P$1)</f>
        <v>3.2</v>
      </c>
      <c r="Q6" s="41"/>
      <c r="R6" s="41">
        <f t="shared" si="0"/>
        <v>0</v>
      </c>
      <c r="S6" s="40">
        <f t="shared" si="1"/>
        <v>31</v>
      </c>
      <c r="T6" s="40">
        <f>SUMIFS(Data!D:D,Data!A:A,$B6)</f>
        <v>151.80999999999997</v>
      </c>
    </row>
    <row r="7" spans="1:20" ht="12.75" x14ac:dyDescent="0.2">
      <c r="A7" s="39">
        <v>6</v>
      </c>
      <c r="B7" s="40" t="s">
        <v>60</v>
      </c>
      <c r="C7" s="41">
        <f>SUMIFS(Data!$O:$O,Data!$A:$A,$B7,Data!$C:$C,C$1)</f>
        <v>2.0499999999999998</v>
      </c>
      <c r="D7" s="41">
        <f>SUMIFS(Data!$O:$O,Data!$A:$A,$B7,Data!$C:$C,D$1)</f>
        <v>1.8</v>
      </c>
      <c r="E7" s="41">
        <f>SUMIFS(Data!$O:$O,Data!$A:$A,$B7,Data!$C:$C,E$1)</f>
        <v>3.9499999999999997</v>
      </c>
      <c r="F7" s="41">
        <f>SUMIFS(Data!$O:$O,Data!$A:$A,$B7,Data!$C:$C,F$1)</f>
        <v>2.9000000000000004</v>
      </c>
      <c r="G7" s="41">
        <f>SUMIFS(Data!$O:$O,Data!$A:$A,$B7,Data!$C:$C,G$1)</f>
        <v>1.9500000000000002</v>
      </c>
      <c r="H7" s="41">
        <f>SUMIFS(Data!$O:$O,Data!$A:$A,$B7,Data!$C:$C,H$1)</f>
        <v>2.0499999999999998</v>
      </c>
      <c r="I7" s="41"/>
      <c r="J7" s="41">
        <f>SUMIFS(Data!$O:$O,Data!$A:$A,$B7,Data!$C:$C,J$1)</f>
        <v>2.7</v>
      </c>
      <c r="K7" s="41">
        <f>SUMIFS(Data!$O:$O,Data!$A:$A,$B7,Data!$C:$C,K$1)</f>
        <v>2.9</v>
      </c>
      <c r="L7" s="41">
        <f>SUMIFS(Data!$O:$O,Data!$A:$A,$B7,Data!$C:$C,L$1)</f>
        <v>1.8</v>
      </c>
      <c r="M7" s="41">
        <f>SUMIFS(Data!$O:$O,Data!$A:$A,$B7,Data!$C:$C,M$1)</f>
        <v>1.5</v>
      </c>
      <c r="N7" s="41"/>
      <c r="O7" s="41">
        <f>SUMIFS(Data!$O:$O,Data!$A:$A,$B7,Data!$C:$C,O$1)</f>
        <v>0</v>
      </c>
      <c r="P7" s="41">
        <f>SUMIFS(Data!$O:$O,Data!$A:$A,$B7,Data!$C:$C,P$1)</f>
        <v>2.0499999999999998</v>
      </c>
      <c r="Q7" s="41">
        <f>SUMIFS(Data!$O:$O,Data!$A:$A,$B7,Data!$C:$C,Q$1)</f>
        <v>2.8499999999999996</v>
      </c>
      <c r="R7" s="41">
        <f t="shared" si="0"/>
        <v>1</v>
      </c>
      <c r="S7" s="40">
        <f t="shared" si="1"/>
        <v>29.5</v>
      </c>
      <c r="T7" s="40">
        <f>SUMIFS(Data!D:D,Data!A:A,$B7)</f>
        <v>139.91</v>
      </c>
    </row>
    <row r="8" spans="1:20" ht="12.75" x14ac:dyDescent="0.2">
      <c r="A8" s="39">
        <v>7</v>
      </c>
      <c r="B8" s="40" t="s">
        <v>55</v>
      </c>
      <c r="C8" s="41">
        <f>SUMIFS(Data!$O:$O,Data!$A:$A,$B8,Data!$C:$C,C$1)</f>
        <v>4.0999999999999996</v>
      </c>
      <c r="D8" s="41">
        <f>SUMIFS(Data!$O:$O,Data!$A:$A,$B8,Data!$C:$C,D$1)</f>
        <v>1.8499999999999999</v>
      </c>
      <c r="E8" s="41">
        <f>SUMIFS(Data!$O:$O,Data!$A:$A,$B8,Data!$C:$C,E$1)</f>
        <v>2.15</v>
      </c>
      <c r="F8" s="41">
        <f>SUMIFS(Data!$O:$O,Data!$A:$A,$B8,Data!$C:$C,F$1)</f>
        <v>2.95</v>
      </c>
      <c r="G8" s="41"/>
      <c r="H8" s="41">
        <f>SUMIFS(Data!$O:$O,Data!$A:$A,$B8,Data!$C:$C,H$1)</f>
        <v>2.6</v>
      </c>
      <c r="I8" s="41">
        <f>SUMIFS(Data!$O:$O,Data!$A:$A,$B8,Data!$C:$C,I$1)</f>
        <v>2.25</v>
      </c>
      <c r="J8" s="41">
        <f>SUMIFS(Data!$O:$O,Data!$A:$A,$B8,Data!$C:$C,J$1)</f>
        <v>2.5</v>
      </c>
      <c r="K8" s="41"/>
      <c r="L8" s="41"/>
      <c r="M8" s="41">
        <f>SUMIFS(Data!$O:$O,Data!$A:$A,$B8,Data!$C:$C,M$1)</f>
        <v>2.5499999999999998</v>
      </c>
      <c r="N8" s="41"/>
      <c r="O8" s="41"/>
      <c r="P8" s="41">
        <f>SUMIFS(Data!$O:$O,Data!$A:$A,$B8,Data!$C:$C,P$1)</f>
        <v>1.95</v>
      </c>
      <c r="Q8" s="41">
        <f>SUMIFS(Data!$O:$O,Data!$A:$A,$B8,Data!$C:$C,Q$1)</f>
        <v>3.15</v>
      </c>
      <c r="R8" s="41">
        <f t="shared" si="0"/>
        <v>0</v>
      </c>
      <c r="S8" s="40">
        <f t="shared" si="1"/>
        <v>26.049999999999997</v>
      </c>
      <c r="T8" s="40">
        <f>SUMIFS(Data!D:D,Data!A:A,$B8)</f>
        <v>119.33000000000001</v>
      </c>
    </row>
    <row r="9" spans="1:20" ht="12.75" x14ac:dyDescent="0.2">
      <c r="A9" s="39">
        <v>8</v>
      </c>
      <c r="B9" s="40" t="s">
        <v>76</v>
      </c>
      <c r="C9" s="41">
        <f>SUMIFS(Data!$O:$O,Data!$A:$A,$B9,Data!$C:$C,C$1)</f>
        <v>2.2999999999999998</v>
      </c>
      <c r="D9" s="41">
        <f>SUMIFS(Data!$O:$O,Data!$A:$A,$B9,Data!$C:$C,D$1)</f>
        <v>2.25</v>
      </c>
      <c r="E9" s="41">
        <f>SUMIFS(Data!$O:$O,Data!$A:$A,$B9,Data!$C:$C,E$1)</f>
        <v>2.25</v>
      </c>
      <c r="F9" s="41">
        <f>SUMIFS(Data!$O:$O,Data!$A:$A,$B9,Data!$C:$C,F$1)</f>
        <v>2.5500000000000003</v>
      </c>
      <c r="G9" s="41">
        <f>SUMIFS(Data!$O:$O,Data!$A:$A,$B9,Data!$C:$C,G$1)</f>
        <v>2.5499999999999998</v>
      </c>
      <c r="H9" s="41">
        <f>SUMIFS(Data!$O:$O,Data!$A:$A,$B9,Data!$C:$C,H$1)</f>
        <v>1.75</v>
      </c>
      <c r="I9" s="41">
        <f>SUMIFS(Data!$O:$O,Data!$A:$A,$B9,Data!$C:$C,I$1)</f>
        <v>2.2000000000000002</v>
      </c>
      <c r="J9" s="41"/>
      <c r="K9" s="41">
        <f>SUMIFS(Data!$O:$O,Data!$A:$A,$B9,Data!$C:$C,K$1)</f>
        <v>2</v>
      </c>
      <c r="L9" s="41">
        <f>SUMIFS(Data!$O:$O,Data!$A:$A,$B9,Data!$C:$C,L$1)</f>
        <v>2.2999999999999998</v>
      </c>
      <c r="M9" s="41">
        <f>SUMIFS(Data!$O:$O,Data!$A:$A,$B9,Data!$C:$C,M$1)</f>
        <v>2.85</v>
      </c>
      <c r="N9" s="41"/>
      <c r="O9" s="41">
        <f>SUMIFS(Data!$O:$O,Data!$A:$A,$B9,Data!$C:$C,O$1)</f>
        <v>2.5</v>
      </c>
      <c r="P9" s="41"/>
      <c r="Q9" s="41"/>
      <c r="R9" s="41">
        <f t="shared" si="0"/>
        <v>0</v>
      </c>
      <c r="S9" s="40">
        <f t="shared" si="1"/>
        <v>25.5</v>
      </c>
      <c r="T9" s="40">
        <f>SUMIFS(Data!D:D,Data!A:A,$B9)</f>
        <v>127.56000000000002</v>
      </c>
    </row>
    <row r="10" spans="1:20" ht="12.75" x14ac:dyDescent="0.2">
      <c r="A10" s="39">
        <v>9</v>
      </c>
      <c r="B10" s="40" t="s">
        <v>207</v>
      </c>
      <c r="C10" s="41">
        <f>SUMIFS(Data!$O:$O,Data!$A:$A,$B10,Data!$C:$C,C$1)</f>
        <v>2.85</v>
      </c>
      <c r="D10" s="41">
        <f>SUMIFS(Data!$O:$O,Data!$A:$A,$B10,Data!$C:$C,D$1)</f>
        <v>2.95</v>
      </c>
      <c r="E10" s="41">
        <f>SUMIFS(Data!$O:$O,Data!$A:$A,$B10,Data!$C:$C,E$1)</f>
        <v>2.15</v>
      </c>
      <c r="F10" s="41">
        <f>SUMIFS(Data!$O:$O,Data!$A:$A,$B10,Data!$C:$C,F$1)</f>
        <v>2.25</v>
      </c>
      <c r="G10" s="41">
        <f>SUMIFS(Data!$O:$O,Data!$A:$A,$B10,Data!$C:$C,G$1)</f>
        <v>2.25</v>
      </c>
      <c r="H10" s="41">
        <f>SUMIFS(Data!$O:$O,Data!$A:$A,$B10,Data!$C:$C,H$1)</f>
        <v>2.4</v>
      </c>
      <c r="I10" s="41">
        <f>SUMIFS(Data!$O:$O,Data!$A:$A,$B10,Data!$C:$C,I$1)</f>
        <v>3.8499999999999996</v>
      </c>
      <c r="J10" s="41"/>
      <c r="K10" s="41"/>
      <c r="L10" s="41">
        <f>SUMIFS(Data!$O:$O,Data!$A:$A,$B10,Data!$C:$C,L$1)</f>
        <v>5.4</v>
      </c>
      <c r="M10" s="41"/>
      <c r="N10" s="41"/>
      <c r="O10" s="41"/>
      <c r="P10" s="41"/>
      <c r="Q10" s="41"/>
      <c r="R10" s="41">
        <f t="shared" si="0"/>
        <v>0</v>
      </c>
      <c r="S10" s="40">
        <f t="shared" si="1"/>
        <v>24.1</v>
      </c>
      <c r="T10" s="40">
        <f>SUMIFS(Data!D:D,Data!A:A,$B10)</f>
        <v>128.38</v>
      </c>
    </row>
    <row r="11" spans="1:20" ht="12.75" x14ac:dyDescent="0.2">
      <c r="A11" s="39">
        <v>10</v>
      </c>
      <c r="B11" s="40" t="s">
        <v>56</v>
      </c>
      <c r="C11" s="41"/>
      <c r="D11" s="41">
        <f>SUMIFS(Data!$O:$O,Data!$A:$A,$B11,Data!$C:$C,D$1)</f>
        <v>3.3499999999999996</v>
      </c>
      <c r="E11" s="41"/>
      <c r="F11" s="41">
        <f>SUMIFS(Data!$O:$O,Data!$A:$A,$B11,Data!$C:$C,F$1)</f>
        <v>2.4</v>
      </c>
      <c r="G11" s="41"/>
      <c r="H11" s="41"/>
      <c r="I11" s="41"/>
      <c r="J11" s="41"/>
      <c r="K11" s="41"/>
      <c r="L11" s="41"/>
      <c r="M11" s="41"/>
      <c r="N11" s="41"/>
      <c r="O11" s="41"/>
      <c r="P11" s="41"/>
      <c r="Q11" s="41">
        <f>SUMIFS(Data!$O:$O,Data!$A:$A,$B11,Data!$C:$C,Q$1)</f>
        <v>0</v>
      </c>
      <c r="R11" s="41">
        <f t="shared" si="0"/>
        <v>0</v>
      </c>
      <c r="S11" s="40">
        <f t="shared" si="1"/>
        <v>5.75</v>
      </c>
      <c r="T11" s="40">
        <f>SUMIFS(Data!D:D,Data!A:A,$B11)</f>
        <v>32.42</v>
      </c>
    </row>
    <row r="12" spans="1:20" ht="12.75" x14ac:dyDescent="0.2">
      <c r="A12" s="39">
        <v>11</v>
      </c>
      <c r="B12" s="40" t="s">
        <v>205</v>
      </c>
      <c r="C12" s="41">
        <f>SUMIFS(Data!$O:$O,Data!$A:$A,$B12,Data!$C:$C,C$1)</f>
        <v>2.7</v>
      </c>
      <c r="D12" s="41"/>
      <c r="E12" s="41"/>
      <c r="F12" s="41"/>
      <c r="G12" s="41"/>
      <c r="H12" s="41"/>
      <c r="I12" s="41"/>
      <c r="J12" s="41"/>
      <c r="K12" s="41"/>
      <c r="L12" s="41"/>
      <c r="M12" s="41"/>
      <c r="N12" s="41"/>
      <c r="O12" s="41"/>
      <c r="P12" s="41"/>
      <c r="Q12" s="41">
        <f>SUMIFS(Data!$O:$O,Data!$A:$A,$B12,Data!$C:$C,Q$1)</f>
        <v>0</v>
      </c>
      <c r="R12" s="41">
        <f t="shared" si="0"/>
        <v>0</v>
      </c>
      <c r="S12" s="40">
        <f t="shared" si="1"/>
        <v>2.7</v>
      </c>
      <c r="T12" s="40">
        <f>SUMIFS(Data!D:D,Data!A:A,$B12)</f>
        <v>10.5</v>
      </c>
    </row>
  </sheetData>
  <sortState ref="B2:T12">
    <sortCondition descending="1" ref="S2:S12"/>
    <sortCondition descending="1" ref="T2:T1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Regulament S5</vt:lpstr>
      <vt:lpstr>Propuneri S6</vt:lpstr>
      <vt:lpstr>Istoric</vt:lpstr>
      <vt:lpstr>Barem</vt:lpstr>
      <vt:lpstr>Data</vt:lpstr>
      <vt:lpstr>Participanti</vt:lpstr>
      <vt:lpstr>Random</vt:lpstr>
      <vt:lpstr>#ligaSYR</vt:lpstr>
      <vt:lpstr>Open F</vt:lpstr>
      <vt:lpstr>Open 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2019-08-20T07:49:58Z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