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11760" tabRatio="854" activeTab="3"/>
  </bookViews>
  <sheets>
    <sheet name="Regulament" sheetId="1" r:id="rId1"/>
    <sheet name="Participanti" sheetId="4" r:id="rId2"/>
    <sheet name="Data" sheetId="2" r:id="rId3"/>
    <sheet name="Clasament_Diamond" sheetId="3" r:id="rId4"/>
    <sheet name="Clasament_Gold" sheetId="6" r:id="rId5"/>
    <sheet name="Clasament_Silver" sheetId="7" r:id="rId6"/>
    <sheet name="Clasament_Bronze" sheetId="8" r:id="rId7"/>
    <sheet name="Barem" sheetId="5" r:id="rId8"/>
  </sheets>
  <definedNames>
    <definedName name="_xlnm._FilterDatabase" localSheetId="6" hidden="1">Clasament_Bronze!$B$1:$P$2</definedName>
    <definedName name="_xlnm._FilterDatabase" localSheetId="3" hidden="1">Clasament_Diamond!$B$1:$P$16</definedName>
    <definedName name="_xlnm._FilterDatabase" localSheetId="4" hidden="1">Clasament_Gold!$B$1:$P$16</definedName>
    <definedName name="_xlnm._FilterDatabase" localSheetId="5" hidden="1">Clasament_Silver!$B$1:$P$16</definedName>
    <definedName name="_xlnm._FilterDatabase" localSheetId="2" hidden="1">Data!$A$1:$M$241</definedName>
    <definedName name="_xlnm._FilterDatabase" localSheetId="1" hidden="1">Participanti!$A$1:$B$52</definedName>
  </definedNames>
  <calcPr calcId="162913" calcMode="manual"/>
</workbook>
</file>

<file path=xl/calcChain.xml><?xml version="1.0" encoding="utf-8"?>
<calcChain xmlns="http://schemas.openxmlformats.org/spreadsheetml/2006/main">
  <c r="C3" i="8" l="1"/>
  <c r="D3" i="8"/>
  <c r="E3" i="8"/>
  <c r="F3" i="8"/>
  <c r="G3" i="8"/>
  <c r="H3" i="8"/>
  <c r="I3" i="8"/>
  <c r="J3" i="8"/>
  <c r="K3" i="8"/>
  <c r="L3" i="8"/>
  <c r="M3" i="8"/>
  <c r="N3" i="8"/>
  <c r="P3" i="8"/>
  <c r="C4" i="8"/>
  <c r="D4" i="8"/>
  <c r="E4" i="8"/>
  <c r="F4" i="8"/>
  <c r="G4" i="8"/>
  <c r="H4" i="8"/>
  <c r="I4" i="8"/>
  <c r="J4" i="8"/>
  <c r="K4" i="8"/>
  <c r="L4" i="8"/>
  <c r="M4" i="8"/>
  <c r="N4" i="8"/>
  <c r="P4" i="8"/>
  <c r="C5" i="8"/>
  <c r="D5" i="8"/>
  <c r="E5" i="8"/>
  <c r="F5" i="8"/>
  <c r="G5" i="8"/>
  <c r="H5" i="8"/>
  <c r="I5" i="8"/>
  <c r="J5" i="8"/>
  <c r="K5" i="8"/>
  <c r="L5" i="8"/>
  <c r="M5" i="8"/>
  <c r="N5" i="8"/>
  <c r="P5" i="8"/>
  <c r="C6" i="8"/>
  <c r="D6" i="8"/>
  <c r="E6" i="8"/>
  <c r="F6" i="8"/>
  <c r="G6" i="8"/>
  <c r="H6" i="8"/>
  <c r="I6" i="8"/>
  <c r="J6" i="8"/>
  <c r="K6" i="8"/>
  <c r="L6" i="8"/>
  <c r="M6" i="8"/>
  <c r="N6" i="8"/>
  <c r="P6" i="8"/>
  <c r="C7" i="8"/>
  <c r="D7" i="8"/>
  <c r="E7" i="8"/>
  <c r="F7" i="8"/>
  <c r="G7" i="8"/>
  <c r="H7" i="8"/>
  <c r="I7" i="8"/>
  <c r="J7" i="8"/>
  <c r="K7" i="8"/>
  <c r="L7" i="8"/>
  <c r="M7" i="8"/>
  <c r="N7" i="8"/>
  <c r="P7" i="8"/>
  <c r="C8" i="8"/>
  <c r="D8" i="8"/>
  <c r="E8" i="8"/>
  <c r="F8" i="8"/>
  <c r="G8" i="8"/>
  <c r="H8" i="8"/>
  <c r="I8" i="8"/>
  <c r="J8" i="8"/>
  <c r="K8" i="8"/>
  <c r="L8" i="8"/>
  <c r="M8" i="8"/>
  <c r="N8" i="8"/>
  <c r="P8" i="8"/>
  <c r="C9" i="8"/>
  <c r="D9" i="8"/>
  <c r="E9" i="8"/>
  <c r="F9" i="8"/>
  <c r="G9" i="8"/>
  <c r="H9" i="8"/>
  <c r="I9" i="8"/>
  <c r="J9" i="8"/>
  <c r="K9" i="8"/>
  <c r="L9" i="8"/>
  <c r="M9" i="8"/>
  <c r="N9" i="8"/>
  <c r="P9" i="8"/>
  <c r="C10" i="8"/>
  <c r="D10" i="8"/>
  <c r="E10" i="8"/>
  <c r="F10" i="8"/>
  <c r="G10" i="8"/>
  <c r="H10" i="8"/>
  <c r="I10" i="8"/>
  <c r="J10" i="8"/>
  <c r="K10" i="8"/>
  <c r="L10" i="8"/>
  <c r="M10" i="8"/>
  <c r="N10" i="8"/>
  <c r="P10" i="8"/>
  <c r="C11" i="8"/>
  <c r="D11" i="8"/>
  <c r="E11" i="8"/>
  <c r="F11" i="8"/>
  <c r="G11" i="8"/>
  <c r="H11" i="8"/>
  <c r="I11" i="8"/>
  <c r="J11" i="8"/>
  <c r="K11" i="8"/>
  <c r="L11" i="8"/>
  <c r="M11" i="8"/>
  <c r="N11" i="8"/>
  <c r="P11" i="8"/>
  <c r="C12" i="8"/>
  <c r="D12" i="8"/>
  <c r="E12" i="8"/>
  <c r="F12" i="8"/>
  <c r="G12" i="8"/>
  <c r="H12" i="8"/>
  <c r="I12" i="8"/>
  <c r="J12" i="8"/>
  <c r="K12" i="8"/>
  <c r="L12" i="8"/>
  <c r="M12" i="8"/>
  <c r="N12" i="8"/>
  <c r="P12" i="8"/>
  <c r="C13" i="8"/>
  <c r="D13" i="8"/>
  <c r="E13" i="8"/>
  <c r="F13" i="8"/>
  <c r="G13" i="8"/>
  <c r="H13" i="8"/>
  <c r="I13" i="8"/>
  <c r="J13" i="8"/>
  <c r="K13" i="8"/>
  <c r="L13" i="8"/>
  <c r="M13" i="8"/>
  <c r="N13" i="8"/>
  <c r="P13" i="8"/>
  <c r="C14" i="8"/>
  <c r="D14" i="8"/>
  <c r="E14" i="8"/>
  <c r="F14" i="8"/>
  <c r="G14" i="8"/>
  <c r="H14" i="8"/>
  <c r="I14" i="8"/>
  <c r="J14" i="8"/>
  <c r="K14" i="8"/>
  <c r="L14" i="8"/>
  <c r="M14" i="8"/>
  <c r="N14" i="8"/>
  <c r="P14" i="8"/>
  <c r="C15" i="8"/>
  <c r="D15" i="8"/>
  <c r="E15" i="8"/>
  <c r="F15" i="8"/>
  <c r="G15" i="8"/>
  <c r="H15" i="8"/>
  <c r="I15" i="8"/>
  <c r="J15" i="8"/>
  <c r="K15" i="8"/>
  <c r="L15" i="8"/>
  <c r="M15" i="8"/>
  <c r="N15" i="8"/>
  <c r="P15" i="8"/>
  <c r="C16" i="8"/>
  <c r="D16" i="8"/>
  <c r="E16" i="8"/>
  <c r="F16" i="8"/>
  <c r="G16" i="8"/>
  <c r="H16" i="8"/>
  <c r="I16" i="8"/>
  <c r="J16" i="8"/>
  <c r="K16" i="8"/>
  <c r="L16" i="8"/>
  <c r="M16" i="8"/>
  <c r="N16" i="8"/>
  <c r="P16" i="8"/>
  <c r="P2" i="8"/>
  <c r="D2" i="8"/>
  <c r="E2" i="8"/>
  <c r="F2" i="8"/>
  <c r="G2" i="8"/>
  <c r="H2" i="8"/>
  <c r="I2" i="8"/>
  <c r="J2" i="8"/>
  <c r="K2" i="8"/>
  <c r="L2" i="8"/>
  <c r="M2" i="8"/>
  <c r="N2" i="8"/>
  <c r="C2" i="8"/>
  <c r="C3" i="7"/>
  <c r="D3" i="7"/>
  <c r="E3" i="7"/>
  <c r="F3" i="7"/>
  <c r="O3" i="7" s="1"/>
  <c r="G3" i="7"/>
  <c r="H3" i="7"/>
  <c r="I3" i="7"/>
  <c r="J3" i="7"/>
  <c r="K3" i="7"/>
  <c r="L3" i="7"/>
  <c r="M3" i="7"/>
  <c r="N3" i="7"/>
  <c r="P3" i="7"/>
  <c r="C4" i="7"/>
  <c r="D4" i="7"/>
  <c r="E4" i="7"/>
  <c r="F4" i="7"/>
  <c r="G4" i="7"/>
  <c r="H4" i="7"/>
  <c r="I4" i="7"/>
  <c r="J4" i="7"/>
  <c r="K4" i="7"/>
  <c r="L4" i="7"/>
  <c r="M4" i="7"/>
  <c r="N4" i="7"/>
  <c r="P4" i="7"/>
  <c r="C5" i="7"/>
  <c r="D5" i="7"/>
  <c r="E5" i="7"/>
  <c r="F5" i="7"/>
  <c r="G5" i="7"/>
  <c r="H5" i="7"/>
  <c r="I5" i="7"/>
  <c r="J5" i="7"/>
  <c r="K5" i="7"/>
  <c r="O5" i="7" s="1"/>
  <c r="L5" i="7"/>
  <c r="M5" i="7"/>
  <c r="N5" i="7"/>
  <c r="P5" i="7"/>
  <c r="C6" i="7"/>
  <c r="D6" i="7"/>
  <c r="E6" i="7"/>
  <c r="F6" i="7"/>
  <c r="G6" i="7"/>
  <c r="H6" i="7"/>
  <c r="I6" i="7"/>
  <c r="J6" i="7"/>
  <c r="K6" i="7"/>
  <c r="L6" i="7"/>
  <c r="M6" i="7"/>
  <c r="O6" i="7" s="1"/>
  <c r="N6" i="7"/>
  <c r="P6" i="7"/>
  <c r="C7" i="7"/>
  <c r="D7" i="7"/>
  <c r="O7" i="7" s="1"/>
  <c r="E7" i="7"/>
  <c r="F7" i="7"/>
  <c r="G7" i="7"/>
  <c r="H7" i="7"/>
  <c r="I7" i="7"/>
  <c r="J7" i="7"/>
  <c r="K7" i="7"/>
  <c r="L7" i="7"/>
  <c r="M7" i="7"/>
  <c r="N7" i="7"/>
  <c r="P7" i="7"/>
  <c r="C8" i="7"/>
  <c r="D8" i="7"/>
  <c r="E8" i="7"/>
  <c r="F8" i="7"/>
  <c r="G8" i="7"/>
  <c r="H8" i="7"/>
  <c r="I8" i="7"/>
  <c r="J8" i="7"/>
  <c r="K8" i="7"/>
  <c r="L8" i="7"/>
  <c r="M8" i="7"/>
  <c r="N8" i="7"/>
  <c r="P8" i="7"/>
  <c r="C9" i="7"/>
  <c r="D9" i="7"/>
  <c r="E9" i="7"/>
  <c r="F9" i="7"/>
  <c r="G9" i="7"/>
  <c r="H9" i="7"/>
  <c r="I9" i="7"/>
  <c r="J9" i="7"/>
  <c r="K9" i="7"/>
  <c r="L9" i="7"/>
  <c r="M9" i="7"/>
  <c r="O9" i="7" s="1"/>
  <c r="N9" i="7"/>
  <c r="P9" i="7"/>
  <c r="C10" i="7"/>
  <c r="D10" i="7"/>
  <c r="E10" i="7"/>
  <c r="F10" i="7"/>
  <c r="G10" i="7"/>
  <c r="H10" i="7"/>
  <c r="I10" i="7"/>
  <c r="J10" i="7"/>
  <c r="K10" i="7"/>
  <c r="L10" i="7"/>
  <c r="M10" i="7"/>
  <c r="N10" i="7"/>
  <c r="P10" i="7"/>
  <c r="C11" i="7"/>
  <c r="D11" i="7"/>
  <c r="E11" i="7"/>
  <c r="F11" i="7"/>
  <c r="G11" i="7"/>
  <c r="H11" i="7"/>
  <c r="I11" i="7"/>
  <c r="J11" i="7"/>
  <c r="K11" i="7"/>
  <c r="L11" i="7"/>
  <c r="M11" i="7"/>
  <c r="N11" i="7"/>
  <c r="P11" i="7"/>
  <c r="C12" i="7"/>
  <c r="D12" i="7"/>
  <c r="O12" i="7" s="1"/>
  <c r="E12" i="7"/>
  <c r="F12" i="7"/>
  <c r="G12" i="7"/>
  <c r="H12" i="7"/>
  <c r="I12" i="7"/>
  <c r="J12" i="7"/>
  <c r="K12" i="7"/>
  <c r="L12" i="7"/>
  <c r="M12" i="7"/>
  <c r="N12" i="7"/>
  <c r="P12" i="7"/>
  <c r="C13" i="7"/>
  <c r="D13" i="7"/>
  <c r="E13" i="7"/>
  <c r="F13" i="7"/>
  <c r="G13" i="7"/>
  <c r="H13" i="7"/>
  <c r="I13" i="7"/>
  <c r="J13" i="7"/>
  <c r="K13" i="7"/>
  <c r="L13" i="7"/>
  <c r="O13" i="7" s="1"/>
  <c r="M13" i="7"/>
  <c r="N13" i="7"/>
  <c r="P13" i="7"/>
  <c r="C14" i="7"/>
  <c r="D14" i="7"/>
  <c r="E14" i="7"/>
  <c r="F14" i="7"/>
  <c r="G14" i="7"/>
  <c r="H14" i="7"/>
  <c r="I14" i="7"/>
  <c r="J14" i="7"/>
  <c r="K14" i="7"/>
  <c r="L14" i="7"/>
  <c r="M14" i="7"/>
  <c r="N14" i="7"/>
  <c r="P14" i="7"/>
  <c r="C15" i="7"/>
  <c r="D15" i="7"/>
  <c r="E15" i="7"/>
  <c r="F15" i="7"/>
  <c r="G15" i="7"/>
  <c r="H15" i="7"/>
  <c r="I15" i="7"/>
  <c r="J15" i="7"/>
  <c r="K15" i="7"/>
  <c r="L15" i="7"/>
  <c r="M15" i="7"/>
  <c r="N15" i="7"/>
  <c r="P15" i="7"/>
  <c r="C16" i="7"/>
  <c r="D16" i="7"/>
  <c r="E16" i="7"/>
  <c r="F16" i="7"/>
  <c r="G16" i="7"/>
  <c r="H16" i="7"/>
  <c r="I16" i="7"/>
  <c r="J16" i="7"/>
  <c r="K16" i="7"/>
  <c r="L16" i="7"/>
  <c r="M16" i="7"/>
  <c r="N16" i="7"/>
  <c r="P16" i="7"/>
  <c r="P2" i="7"/>
  <c r="D2" i="7"/>
  <c r="E2" i="7"/>
  <c r="F2" i="7"/>
  <c r="G2" i="7"/>
  <c r="H2" i="7"/>
  <c r="I2" i="7"/>
  <c r="J2" i="7"/>
  <c r="K2" i="7"/>
  <c r="L2" i="7"/>
  <c r="M2" i="7"/>
  <c r="N2" i="7"/>
  <c r="C2" i="7"/>
  <c r="C3" i="6"/>
  <c r="D3" i="6"/>
  <c r="E3" i="6"/>
  <c r="F3" i="6"/>
  <c r="G3" i="6"/>
  <c r="H3" i="6"/>
  <c r="I3" i="6"/>
  <c r="J3" i="6"/>
  <c r="K3" i="6"/>
  <c r="L3" i="6"/>
  <c r="M3" i="6"/>
  <c r="N3" i="6"/>
  <c r="P3" i="6"/>
  <c r="C4" i="6"/>
  <c r="D4" i="6"/>
  <c r="E4" i="6"/>
  <c r="F4" i="6"/>
  <c r="G4" i="6"/>
  <c r="H4" i="6"/>
  <c r="I4" i="6"/>
  <c r="J4" i="6"/>
  <c r="K4" i="6"/>
  <c r="L4" i="6"/>
  <c r="M4" i="6"/>
  <c r="N4" i="6"/>
  <c r="P4" i="6"/>
  <c r="C5" i="6"/>
  <c r="D5" i="6"/>
  <c r="E5" i="6"/>
  <c r="F5" i="6"/>
  <c r="G5" i="6"/>
  <c r="H5" i="6"/>
  <c r="I5" i="6"/>
  <c r="J5" i="6"/>
  <c r="K5" i="6"/>
  <c r="L5" i="6"/>
  <c r="M5" i="6"/>
  <c r="N5" i="6"/>
  <c r="P5" i="6"/>
  <c r="C6" i="6"/>
  <c r="D6" i="6"/>
  <c r="E6" i="6"/>
  <c r="F6" i="6"/>
  <c r="G6" i="6"/>
  <c r="H6" i="6"/>
  <c r="I6" i="6"/>
  <c r="J6" i="6"/>
  <c r="K6" i="6"/>
  <c r="L6" i="6"/>
  <c r="M6" i="6"/>
  <c r="N6" i="6"/>
  <c r="P6" i="6"/>
  <c r="C7" i="6"/>
  <c r="D7" i="6"/>
  <c r="E7" i="6"/>
  <c r="F7" i="6"/>
  <c r="G7" i="6"/>
  <c r="H7" i="6"/>
  <c r="I7" i="6"/>
  <c r="J7" i="6"/>
  <c r="K7" i="6"/>
  <c r="L7" i="6"/>
  <c r="M7" i="6"/>
  <c r="N7" i="6"/>
  <c r="P7" i="6"/>
  <c r="C8" i="6"/>
  <c r="D8" i="6"/>
  <c r="E8" i="6"/>
  <c r="F8" i="6"/>
  <c r="G8" i="6"/>
  <c r="H8" i="6"/>
  <c r="I8" i="6"/>
  <c r="J8" i="6"/>
  <c r="K8" i="6"/>
  <c r="L8" i="6"/>
  <c r="M8" i="6"/>
  <c r="N8" i="6"/>
  <c r="P8" i="6"/>
  <c r="C9" i="6"/>
  <c r="D9" i="6"/>
  <c r="E9" i="6"/>
  <c r="F9" i="6"/>
  <c r="G9" i="6"/>
  <c r="H9" i="6"/>
  <c r="I9" i="6"/>
  <c r="J9" i="6"/>
  <c r="K9" i="6"/>
  <c r="L9" i="6"/>
  <c r="M9" i="6"/>
  <c r="N9" i="6"/>
  <c r="P9" i="6"/>
  <c r="C10" i="6"/>
  <c r="D10" i="6"/>
  <c r="E10" i="6"/>
  <c r="F10" i="6"/>
  <c r="G10" i="6"/>
  <c r="H10" i="6"/>
  <c r="I10" i="6"/>
  <c r="J10" i="6"/>
  <c r="K10" i="6"/>
  <c r="L10" i="6"/>
  <c r="M10" i="6"/>
  <c r="N10" i="6"/>
  <c r="P10" i="6"/>
  <c r="C11" i="6"/>
  <c r="D11" i="6"/>
  <c r="O11" i="6" s="1"/>
  <c r="E11" i="6"/>
  <c r="F11" i="6"/>
  <c r="G11" i="6"/>
  <c r="H11" i="6"/>
  <c r="I11" i="6"/>
  <c r="J11" i="6"/>
  <c r="K11" i="6"/>
  <c r="L11" i="6"/>
  <c r="M11" i="6"/>
  <c r="N11" i="6"/>
  <c r="P11" i="6"/>
  <c r="C12" i="6"/>
  <c r="D12" i="6"/>
  <c r="E12" i="6"/>
  <c r="F12" i="6"/>
  <c r="G12" i="6"/>
  <c r="H12" i="6"/>
  <c r="I12" i="6"/>
  <c r="J12" i="6"/>
  <c r="K12" i="6"/>
  <c r="L12" i="6"/>
  <c r="M12" i="6"/>
  <c r="N12" i="6"/>
  <c r="P12" i="6"/>
  <c r="C13" i="6"/>
  <c r="D13" i="6"/>
  <c r="E13" i="6"/>
  <c r="F13" i="6"/>
  <c r="G13" i="6"/>
  <c r="H13" i="6"/>
  <c r="I13" i="6"/>
  <c r="J13" i="6"/>
  <c r="K13" i="6"/>
  <c r="L13" i="6"/>
  <c r="M13" i="6"/>
  <c r="N13" i="6"/>
  <c r="P13" i="6"/>
  <c r="C14" i="6"/>
  <c r="D14" i="6"/>
  <c r="E14" i="6"/>
  <c r="F14" i="6"/>
  <c r="G14" i="6"/>
  <c r="H14" i="6"/>
  <c r="I14" i="6"/>
  <c r="J14" i="6"/>
  <c r="K14" i="6"/>
  <c r="L14" i="6"/>
  <c r="M14" i="6"/>
  <c r="N14" i="6"/>
  <c r="P14" i="6"/>
  <c r="C15" i="6"/>
  <c r="D15" i="6"/>
  <c r="E15" i="6"/>
  <c r="F15" i="6"/>
  <c r="G15" i="6"/>
  <c r="H15" i="6"/>
  <c r="I15" i="6"/>
  <c r="J15" i="6"/>
  <c r="K15" i="6"/>
  <c r="L15" i="6"/>
  <c r="M15" i="6"/>
  <c r="N15" i="6"/>
  <c r="P15" i="6"/>
  <c r="C16" i="6"/>
  <c r="D16" i="6"/>
  <c r="E16" i="6"/>
  <c r="F16" i="6"/>
  <c r="G16" i="6"/>
  <c r="H16" i="6"/>
  <c r="I16" i="6"/>
  <c r="J16" i="6"/>
  <c r="K16" i="6"/>
  <c r="L16" i="6"/>
  <c r="M16" i="6"/>
  <c r="N16" i="6"/>
  <c r="P16" i="6"/>
  <c r="I3" i="3"/>
  <c r="J3" i="3"/>
  <c r="K3" i="3"/>
  <c r="L3" i="3"/>
  <c r="M3" i="3"/>
  <c r="N3" i="3"/>
  <c r="P3" i="3"/>
  <c r="I4" i="3"/>
  <c r="J4" i="3"/>
  <c r="K4" i="3"/>
  <c r="L4" i="3"/>
  <c r="M4" i="3"/>
  <c r="N4" i="3"/>
  <c r="P4" i="3"/>
  <c r="I5" i="3"/>
  <c r="J5" i="3"/>
  <c r="K5" i="3"/>
  <c r="L5" i="3"/>
  <c r="M5" i="3"/>
  <c r="N5" i="3"/>
  <c r="P5" i="3"/>
  <c r="I6" i="3"/>
  <c r="J6" i="3"/>
  <c r="K6" i="3"/>
  <c r="L6" i="3"/>
  <c r="M6" i="3"/>
  <c r="N6" i="3"/>
  <c r="P6" i="3"/>
  <c r="I7" i="3"/>
  <c r="J7" i="3"/>
  <c r="K7" i="3"/>
  <c r="L7" i="3"/>
  <c r="M7" i="3"/>
  <c r="N7" i="3"/>
  <c r="P7" i="3"/>
  <c r="E8" i="3"/>
  <c r="I8" i="3"/>
  <c r="J8" i="3"/>
  <c r="K8" i="3"/>
  <c r="L8" i="3"/>
  <c r="M8" i="3"/>
  <c r="N8" i="3"/>
  <c r="P8" i="3"/>
  <c r="I9" i="3"/>
  <c r="J9" i="3"/>
  <c r="K9" i="3"/>
  <c r="L9" i="3"/>
  <c r="M9" i="3"/>
  <c r="N9" i="3"/>
  <c r="P9" i="3"/>
  <c r="H10" i="3"/>
  <c r="I10" i="3"/>
  <c r="J10" i="3"/>
  <c r="K10" i="3"/>
  <c r="L10" i="3"/>
  <c r="M10" i="3"/>
  <c r="N10" i="3"/>
  <c r="P10" i="3"/>
  <c r="G11" i="3"/>
  <c r="I11" i="3"/>
  <c r="J11" i="3"/>
  <c r="K11" i="3"/>
  <c r="L11" i="3"/>
  <c r="M11" i="3"/>
  <c r="N11" i="3"/>
  <c r="P11" i="3"/>
  <c r="C12" i="3"/>
  <c r="D12" i="3"/>
  <c r="E12" i="3"/>
  <c r="I12" i="3"/>
  <c r="J12" i="3"/>
  <c r="K12" i="3"/>
  <c r="L12" i="3"/>
  <c r="M12" i="3"/>
  <c r="N12" i="3"/>
  <c r="P12" i="3"/>
  <c r="E13" i="3"/>
  <c r="G13" i="3"/>
  <c r="H13" i="3"/>
  <c r="I13" i="3"/>
  <c r="J13" i="3"/>
  <c r="K13" i="3"/>
  <c r="L13" i="3"/>
  <c r="M13" i="3"/>
  <c r="N13" i="3"/>
  <c r="P13" i="3"/>
  <c r="E14" i="3"/>
  <c r="F14" i="3"/>
  <c r="G14" i="3"/>
  <c r="H14" i="3"/>
  <c r="I14" i="3"/>
  <c r="J14" i="3"/>
  <c r="K14" i="3"/>
  <c r="L14" i="3"/>
  <c r="M14" i="3"/>
  <c r="N14" i="3"/>
  <c r="P14" i="3"/>
  <c r="D15" i="3"/>
  <c r="E15" i="3"/>
  <c r="F15" i="3"/>
  <c r="G15" i="3"/>
  <c r="H15" i="3"/>
  <c r="I15" i="3"/>
  <c r="J15" i="3"/>
  <c r="K15" i="3"/>
  <c r="L15" i="3"/>
  <c r="M15" i="3"/>
  <c r="N15" i="3"/>
  <c r="P15" i="3"/>
  <c r="C16" i="3"/>
  <c r="D16" i="3"/>
  <c r="E16" i="3"/>
  <c r="F16" i="3"/>
  <c r="G16" i="3"/>
  <c r="H16" i="3"/>
  <c r="I16" i="3"/>
  <c r="J16" i="3"/>
  <c r="K16" i="3"/>
  <c r="L16" i="3"/>
  <c r="M16" i="3"/>
  <c r="N16" i="3"/>
  <c r="P16" i="3"/>
  <c r="D209" i="2"/>
  <c r="G209" i="2" s="1"/>
  <c r="J205" i="2"/>
  <c r="K205" i="2"/>
  <c r="L205" i="2"/>
  <c r="J206" i="2"/>
  <c r="K206" i="2"/>
  <c r="L206" i="2"/>
  <c r="J207" i="2"/>
  <c r="K207" i="2"/>
  <c r="L207" i="2"/>
  <c r="J208" i="2"/>
  <c r="K208" i="2"/>
  <c r="L208" i="2"/>
  <c r="J209" i="2"/>
  <c r="K209" i="2"/>
  <c r="L209" i="2"/>
  <c r="J210" i="2"/>
  <c r="K210" i="2"/>
  <c r="L210" i="2"/>
  <c r="J211" i="2"/>
  <c r="K211" i="2"/>
  <c r="L211" i="2"/>
  <c r="J212" i="2"/>
  <c r="K212" i="2"/>
  <c r="L212" i="2"/>
  <c r="J213" i="2"/>
  <c r="K213" i="2"/>
  <c r="L213" i="2"/>
  <c r="J214" i="2"/>
  <c r="K214" i="2"/>
  <c r="L214" i="2"/>
  <c r="J215" i="2"/>
  <c r="K215" i="2"/>
  <c r="L215" i="2"/>
  <c r="J216" i="2"/>
  <c r="K216" i="2"/>
  <c r="L216" i="2"/>
  <c r="J217" i="2"/>
  <c r="K217" i="2"/>
  <c r="L217" i="2"/>
  <c r="J218" i="2"/>
  <c r="K218" i="2"/>
  <c r="L218" i="2"/>
  <c r="J219" i="2"/>
  <c r="K219" i="2"/>
  <c r="L219" i="2"/>
  <c r="J220" i="2"/>
  <c r="K220" i="2"/>
  <c r="L220" i="2"/>
  <c r="J221" i="2"/>
  <c r="K221" i="2"/>
  <c r="L221" i="2"/>
  <c r="J222" i="2"/>
  <c r="K222" i="2"/>
  <c r="L222" i="2"/>
  <c r="J223" i="2"/>
  <c r="K223" i="2"/>
  <c r="L223" i="2"/>
  <c r="J224" i="2"/>
  <c r="K224" i="2"/>
  <c r="L224" i="2"/>
  <c r="J225" i="2"/>
  <c r="K225" i="2"/>
  <c r="L225" i="2"/>
  <c r="J226" i="2"/>
  <c r="K226" i="2"/>
  <c r="L226" i="2"/>
  <c r="J227" i="2"/>
  <c r="K227" i="2"/>
  <c r="L227" i="2"/>
  <c r="J228" i="2"/>
  <c r="K228" i="2"/>
  <c r="L228" i="2"/>
  <c r="J229" i="2"/>
  <c r="K229" i="2"/>
  <c r="L229" i="2"/>
  <c r="J230" i="2"/>
  <c r="K230" i="2"/>
  <c r="L230" i="2"/>
  <c r="J231" i="2"/>
  <c r="K231" i="2"/>
  <c r="L231" i="2"/>
  <c r="J232" i="2"/>
  <c r="K232" i="2"/>
  <c r="L232" i="2"/>
  <c r="J233" i="2"/>
  <c r="K233" i="2"/>
  <c r="L233" i="2"/>
  <c r="J234" i="2"/>
  <c r="K234" i="2"/>
  <c r="L234" i="2"/>
  <c r="J235" i="2"/>
  <c r="K235" i="2"/>
  <c r="L235" i="2"/>
  <c r="J236" i="2"/>
  <c r="K236" i="2"/>
  <c r="L236" i="2"/>
  <c r="J237" i="2"/>
  <c r="K237" i="2"/>
  <c r="L237" i="2"/>
  <c r="J238" i="2"/>
  <c r="K238" i="2"/>
  <c r="L238" i="2"/>
  <c r="J239" i="2"/>
  <c r="K239" i="2"/>
  <c r="L239" i="2"/>
  <c r="J240" i="2"/>
  <c r="K240" i="2"/>
  <c r="L240" i="2"/>
  <c r="J241" i="2"/>
  <c r="K241" i="2"/>
  <c r="L241" i="2"/>
  <c r="F205" i="2"/>
  <c r="G205" i="2"/>
  <c r="F206" i="2"/>
  <c r="G206" i="2"/>
  <c r="H206" i="2" s="1"/>
  <c r="F207" i="2"/>
  <c r="G207" i="2"/>
  <c r="F208" i="2"/>
  <c r="G208" i="2"/>
  <c r="F209" i="2"/>
  <c r="F210" i="2"/>
  <c r="G210" i="2"/>
  <c r="F211" i="2"/>
  <c r="G211" i="2"/>
  <c r="F212" i="2"/>
  <c r="G212" i="2"/>
  <c r="F213" i="2"/>
  <c r="G213" i="2"/>
  <c r="F214" i="2"/>
  <c r="G214" i="2"/>
  <c r="F215" i="2"/>
  <c r="G215" i="2"/>
  <c r="F216" i="2"/>
  <c r="G216" i="2"/>
  <c r="F217" i="2"/>
  <c r="G217" i="2"/>
  <c r="F218" i="2"/>
  <c r="G218" i="2"/>
  <c r="F219" i="2"/>
  <c r="G219" i="2"/>
  <c r="F220" i="2"/>
  <c r="G220" i="2"/>
  <c r="F221" i="2"/>
  <c r="G221" i="2"/>
  <c r="F222" i="2"/>
  <c r="G222" i="2"/>
  <c r="F223" i="2"/>
  <c r="G223" i="2"/>
  <c r="F224" i="2"/>
  <c r="G224" i="2"/>
  <c r="F225" i="2"/>
  <c r="G225" i="2"/>
  <c r="F226" i="2"/>
  <c r="G226" i="2"/>
  <c r="F227" i="2"/>
  <c r="G227" i="2"/>
  <c r="F228" i="2"/>
  <c r="G228" i="2"/>
  <c r="F229" i="2"/>
  <c r="G229" i="2"/>
  <c r="F230" i="2"/>
  <c r="G230" i="2"/>
  <c r="F231" i="2"/>
  <c r="G231" i="2"/>
  <c r="F232" i="2"/>
  <c r="G232" i="2"/>
  <c r="F233" i="2"/>
  <c r="G233" i="2"/>
  <c r="F234" i="2"/>
  <c r="G234" i="2"/>
  <c r="F235" i="2"/>
  <c r="G235" i="2"/>
  <c r="F236" i="2"/>
  <c r="G236" i="2"/>
  <c r="F237" i="2"/>
  <c r="G237" i="2"/>
  <c r="F238" i="2"/>
  <c r="G238" i="2"/>
  <c r="F239" i="2"/>
  <c r="G239" i="2"/>
  <c r="F240" i="2"/>
  <c r="G240" i="2"/>
  <c r="F241" i="2"/>
  <c r="G241" i="2"/>
  <c r="P2" i="6"/>
  <c r="I2" i="6"/>
  <c r="J2" i="6"/>
  <c r="K2" i="6"/>
  <c r="L2" i="6"/>
  <c r="M2" i="6"/>
  <c r="N2" i="6"/>
  <c r="J199" i="2"/>
  <c r="K199" i="2"/>
  <c r="L199" i="2"/>
  <c r="J200" i="2"/>
  <c r="K200" i="2"/>
  <c r="L200" i="2"/>
  <c r="J201" i="2"/>
  <c r="K201" i="2"/>
  <c r="L201" i="2"/>
  <c r="J202" i="2"/>
  <c r="K202" i="2"/>
  <c r="L202" i="2"/>
  <c r="J203" i="2"/>
  <c r="K203" i="2"/>
  <c r="L203" i="2"/>
  <c r="J204" i="2"/>
  <c r="K204" i="2"/>
  <c r="L204" i="2"/>
  <c r="F199" i="2"/>
  <c r="G199" i="2"/>
  <c r="F200" i="2"/>
  <c r="G200" i="2"/>
  <c r="F201" i="2"/>
  <c r="G201" i="2"/>
  <c r="F202" i="2"/>
  <c r="G202" i="2"/>
  <c r="F203" i="2"/>
  <c r="G203" i="2"/>
  <c r="F204" i="2"/>
  <c r="G204" i="2"/>
  <c r="O16" i="7" l="1"/>
  <c r="O11" i="7"/>
  <c r="O4" i="7"/>
  <c r="O13" i="8"/>
  <c r="O9" i="8"/>
  <c r="O7" i="8"/>
  <c r="O3" i="8"/>
  <c r="O10" i="6"/>
  <c r="O6" i="6"/>
  <c r="O5" i="6"/>
  <c r="O16" i="8"/>
  <c r="O12" i="8"/>
  <c r="O8" i="8"/>
  <c r="O4" i="8"/>
  <c r="O13" i="6"/>
  <c r="O9" i="6"/>
  <c r="O14" i="7"/>
  <c r="O8" i="7"/>
  <c r="O15" i="8"/>
  <c r="O11" i="8"/>
  <c r="O5" i="8"/>
  <c r="O15" i="6"/>
  <c r="O14" i="6"/>
  <c r="O16" i="6"/>
  <c r="O12" i="6"/>
  <c r="O8" i="6"/>
  <c r="O7" i="6"/>
  <c r="O4" i="6"/>
  <c r="O3" i="6"/>
  <c r="O15" i="7"/>
  <c r="O10" i="7"/>
  <c r="O14" i="8"/>
  <c r="O10" i="8"/>
  <c r="O6" i="8"/>
  <c r="O16" i="3"/>
  <c r="H241" i="2"/>
  <c r="M241" i="2" s="1"/>
  <c r="H3" i="3" s="1"/>
  <c r="H229" i="2"/>
  <c r="M229" i="2" s="1"/>
  <c r="H216" i="2"/>
  <c r="M216" i="2" s="1"/>
  <c r="H225" i="2"/>
  <c r="M225" i="2" s="1"/>
  <c r="H4" i="3" s="1"/>
  <c r="H223" i="2"/>
  <c r="H237" i="2"/>
  <c r="M237" i="2" s="1"/>
  <c r="H233" i="2"/>
  <c r="M233" i="2" s="1"/>
  <c r="M223" i="2"/>
  <c r="H219" i="2"/>
  <c r="M219" i="2" s="1"/>
  <c r="H211" i="2"/>
  <c r="M211" i="2" s="1"/>
  <c r="M206" i="2"/>
  <c r="H236" i="2"/>
  <c r="M236" i="2" s="1"/>
  <c r="H232" i="2"/>
  <c r="M232" i="2" s="1"/>
  <c r="H222" i="2"/>
  <c r="M222" i="2" s="1"/>
  <c r="H218" i="2"/>
  <c r="M218" i="2" s="1"/>
  <c r="H210" i="2"/>
  <c r="M210" i="2" s="1"/>
  <c r="H205" i="2"/>
  <c r="M205" i="2" s="1"/>
  <c r="H239" i="2"/>
  <c r="M239" i="2" s="1"/>
  <c r="H8" i="3" s="1"/>
  <c r="H235" i="2"/>
  <c r="M235" i="2" s="1"/>
  <c r="H6" i="3" s="1"/>
  <c r="H231" i="2"/>
  <c r="M231" i="2" s="1"/>
  <c r="H227" i="2"/>
  <c r="M227" i="2" s="1"/>
  <c r="H221" i="2"/>
  <c r="M221" i="2" s="1"/>
  <c r="H11" i="3" s="1"/>
  <c r="H240" i="2"/>
  <c r="M240" i="2" s="1"/>
  <c r="H228" i="2"/>
  <c r="M228" i="2" s="1"/>
  <c r="H215" i="2"/>
  <c r="M215" i="2" s="1"/>
  <c r="H12" i="3" s="1"/>
  <c r="H213" i="2"/>
  <c r="M213" i="2" s="1"/>
  <c r="H208" i="2"/>
  <c r="M208" i="2" s="1"/>
  <c r="H238" i="2"/>
  <c r="M238" i="2" s="1"/>
  <c r="H7" i="3" s="1"/>
  <c r="H234" i="2"/>
  <c r="M234" i="2" s="1"/>
  <c r="H9" i="3" s="1"/>
  <c r="H230" i="2"/>
  <c r="M230" i="2" s="1"/>
  <c r="H226" i="2"/>
  <c r="M226" i="2" s="1"/>
  <c r="H5" i="3" s="1"/>
  <c r="H224" i="2"/>
  <c r="M224" i="2" s="1"/>
  <c r="H220" i="2"/>
  <c r="M220" i="2" s="1"/>
  <c r="H217" i="2"/>
  <c r="M217" i="2" s="1"/>
  <c r="H214" i="2"/>
  <c r="M214" i="2" s="1"/>
  <c r="H212" i="2"/>
  <c r="M212" i="2" s="1"/>
  <c r="H2" i="6" s="1"/>
  <c r="H209" i="2"/>
  <c r="M209" i="2" s="1"/>
  <c r="H207" i="2"/>
  <c r="M207" i="2" s="1"/>
  <c r="H199" i="2"/>
  <c r="M199" i="2" s="1"/>
  <c r="G8" i="3" s="1"/>
  <c r="H204" i="2"/>
  <c r="M204" i="2" s="1"/>
  <c r="H202" i="2"/>
  <c r="M202" i="2" s="1"/>
  <c r="H201" i="2"/>
  <c r="M201" i="2" s="1"/>
  <c r="H200" i="2"/>
  <c r="M200" i="2" s="1"/>
  <c r="H203" i="2"/>
  <c r="M203" i="2" s="1"/>
  <c r="J168" i="2"/>
  <c r="K168" i="2"/>
  <c r="L168" i="2"/>
  <c r="J169" i="2"/>
  <c r="K169" i="2"/>
  <c r="L169" i="2"/>
  <c r="J170" i="2"/>
  <c r="K170" i="2"/>
  <c r="L170" i="2"/>
  <c r="J171" i="2"/>
  <c r="K171" i="2"/>
  <c r="L171" i="2"/>
  <c r="J172" i="2"/>
  <c r="K172" i="2"/>
  <c r="L172" i="2"/>
  <c r="J173" i="2"/>
  <c r="K173" i="2"/>
  <c r="L173" i="2"/>
  <c r="J174" i="2"/>
  <c r="K174" i="2"/>
  <c r="L174" i="2"/>
  <c r="J175" i="2"/>
  <c r="K175" i="2"/>
  <c r="L175" i="2"/>
  <c r="J176" i="2"/>
  <c r="K176" i="2"/>
  <c r="L176" i="2"/>
  <c r="J177" i="2"/>
  <c r="K177" i="2"/>
  <c r="L177" i="2"/>
  <c r="J178" i="2"/>
  <c r="K178" i="2"/>
  <c r="L178" i="2"/>
  <c r="J179" i="2"/>
  <c r="K179" i="2"/>
  <c r="L179" i="2"/>
  <c r="J180" i="2"/>
  <c r="K180" i="2"/>
  <c r="L180" i="2"/>
  <c r="J181" i="2"/>
  <c r="K181" i="2"/>
  <c r="L181" i="2"/>
  <c r="J182" i="2"/>
  <c r="K182" i="2"/>
  <c r="L182" i="2"/>
  <c r="J183" i="2"/>
  <c r="K183" i="2"/>
  <c r="L183" i="2"/>
  <c r="J184" i="2"/>
  <c r="K184" i="2"/>
  <c r="L184" i="2"/>
  <c r="J185" i="2"/>
  <c r="K185" i="2"/>
  <c r="L185" i="2"/>
  <c r="J186" i="2"/>
  <c r="K186" i="2"/>
  <c r="L186" i="2"/>
  <c r="J187" i="2"/>
  <c r="K187" i="2"/>
  <c r="L187" i="2"/>
  <c r="J188" i="2"/>
  <c r="K188" i="2"/>
  <c r="L188" i="2"/>
  <c r="J189" i="2"/>
  <c r="K189" i="2"/>
  <c r="L189" i="2"/>
  <c r="J190" i="2"/>
  <c r="K190" i="2"/>
  <c r="L190" i="2"/>
  <c r="J191" i="2"/>
  <c r="K191" i="2"/>
  <c r="L191" i="2"/>
  <c r="J192" i="2"/>
  <c r="K192" i="2"/>
  <c r="L192" i="2"/>
  <c r="J193" i="2"/>
  <c r="K193" i="2"/>
  <c r="L193" i="2"/>
  <c r="J194" i="2"/>
  <c r="K194" i="2"/>
  <c r="L194" i="2"/>
  <c r="J195" i="2"/>
  <c r="K195" i="2"/>
  <c r="L195" i="2"/>
  <c r="J196" i="2"/>
  <c r="K196" i="2"/>
  <c r="L196" i="2"/>
  <c r="J197" i="2"/>
  <c r="K197" i="2"/>
  <c r="L197" i="2"/>
  <c r="J198" i="2"/>
  <c r="K198" i="2"/>
  <c r="L198" i="2"/>
  <c r="F168" i="2"/>
  <c r="G168" i="2"/>
  <c r="F169" i="2"/>
  <c r="G169" i="2"/>
  <c r="F170" i="2"/>
  <c r="G170" i="2"/>
  <c r="F171" i="2"/>
  <c r="G171" i="2"/>
  <c r="F172" i="2"/>
  <c r="G172" i="2"/>
  <c r="F173" i="2"/>
  <c r="G173" i="2"/>
  <c r="F174" i="2"/>
  <c r="G174" i="2"/>
  <c r="F175" i="2"/>
  <c r="G175" i="2"/>
  <c r="F176" i="2"/>
  <c r="G176" i="2"/>
  <c r="F177" i="2"/>
  <c r="G177" i="2"/>
  <c r="F178" i="2"/>
  <c r="G178" i="2"/>
  <c r="F179" i="2"/>
  <c r="G179" i="2"/>
  <c r="F180" i="2"/>
  <c r="G180" i="2"/>
  <c r="F181" i="2"/>
  <c r="G181" i="2"/>
  <c r="F182" i="2"/>
  <c r="G182" i="2"/>
  <c r="F183" i="2"/>
  <c r="G183" i="2"/>
  <c r="F184" i="2"/>
  <c r="G184" i="2"/>
  <c r="F185" i="2"/>
  <c r="G185" i="2"/>
  <c r="F186" i="2"/>
  <c r="G186" i="2"/>
  <c r="F187" i="2"/>
  <c r="G187" i="2"/>
  <c r="F188" i="2"/>
  <c r="G188" i="2"/>
  <c r="F189" i="2"/>
  <c r="G189" i="2"/>
  <c r="F190" i="2"/>
  <c r="G190" i="2"/>
  <c r="F191" i="2"/>
  <c r="G191" i="2"/>
  <c r="F192" i="2"/>
  <c r="G192" i="2"/>
  <c r="F193" i="2"/>
  <c r="G193" i="2"/>
  <c r="F194" i="2"/>
  <c r="G194" i="2"/>
  <c r="F195" i="2"/>
  <c r="G195" i="2"/>
  <c r="F196" i="2"/>
  <c r="G196" i="2"/>
  <c r="F197" i="2"/>
  <c r="G197" i="2"/>
  <c r="F198" i="2"/>
  <c r="G198" i="2"/>
  <c r="H188" i="2" l="1"/>
  <c r="M188" i="2" s="1"/>
  <c r="H191" i="2"/>
  <c r="M191" i="2" s="1"/>
  <c r="H178" i="2"/>
  <c r="M178" i="2" s="1"/>
  <c r="H195" i="2"/>
  <c r="M195" i="2" s="1"/>
  <c r="H182" i="2"/>
  <c r="M182" i="2" s="1"/>
  <c r="G10" i="3" s="1"/>
  <c r="H170" i="2"/>
  <c r="M170" i="2" s="1"/>
  <c r="H185" i="2"/>
  <c r="M185" i="2" s="1"/>
  <c r="H174" i="2"/>
  <c r="M174" i="2" s="1"/>
  <c r="H198" i="2"/>
  <c r="M198" i="2" s="1"/>
  <c r="G7" i="3" s="1"/>
  <c r="H187" i="2"/>
  <c r="M187" i="2" s="1"/>
  <c r="H181" i="2"/>
  <c r="M181" i="2" s="1"/>
  <c r="H177" i="2"/>
  <c r="M177" i="2" s="1"/>
  <c r="G4" i="3" s="1"/>
  <c r="H173" i="2"/>
  <c r="M173" i="2" s="1"/>
  <c r="H169" i="2"/>
  <c r="M169" i="2" s="1"/>
  <c r="H184" i="2"/>
  <c r="M184" i="2" s="1"/>
  <c r="H180" i="2"/>
  <c r="M180" i="2" s="1"/>
  <c r="G3" i="3" s="1"/>
  <c r="H172" i="2"/>
  <c r="M172" i="2" s="1"/>
  <c r="G6" i="3" s="1"/>
  <c r="H194" i="2"/>
  <c r="M194" i="2" s="1"/>
  <c r="H197" i="2"/>
  <c r="M197" i="2" s="1"/>
  <c r="H193" i="2"/>
  <c r="M193" i="2" s="1"/>
  <c r="G12" i="3" s="1"/>
  <c r="H190" i="2"/>
  <c r="M190" i="2" s="1"/>
  <c r="H168" i="2"/>
  <c r="M168" i="2" s="1"/>
  <c r="H196" i="2"/>
  <c r="M196" i="2" s="1"/>
  <c r="G5" i="3" s="1"/>
  <c r="H192" i="2"/>
  <c r="M192" i="2" s="1"/>
  <c r="H189" i="2"/>
  <c r="M189" i="2" s="1"/>
  <c r="H186" i="2"/>
  <c r="M186" i="2" s="1"/>
  <c r="H183" i="2"/>
  <c r="M183" i="2" s="1"/>
  <c r="H179" i="2"/>
  <c r="M179" i="2" s="1"/>
  <c r="H176" i="2"/>
  <c r="M176" i="2" s="1"/>
  <c r="G9" i="3" s="1"/>
  <c r="H175" i="2"/>
  <c r="M175" i="2" s="1"/>
  <c r="H171" i="2"/>
  <c r="M171" i="2" s="1"/>
  <c r="G2" i="6" s="1"/>
  <c r="L167" i="2" l="1"/>
  <c r="K167" i="2"/>
  <c r="J167" i="2"/>
  <c r="G167" i="2"/>
  <c r="F167" i="2"/>
  <c r="J166" i="2"/>
  <c r="K166" i="2"/>
  <c r="L166" i="2"/>
  <c r="G166" i="2"/>
  <c r="F166" i="2"/>
  <c r="J127" i="2"/>
  <c r="K127" i="2"/>
  <c r="L127" i="2"/>
  <c r="J128" i="2"/>
  <c r="K128" i="2"/>
  <c r="L128" i="2"/>
  <c r="J129" i="2"/>
  <c r="K129" i="2"/>
  <c r="L129" i="2"/>
  <c r="J130" i="2"/>
  <c r="K130" i="2"/>
  <c r="L130" i="2"/>
  <c r="J131" i="2"/>
  <c r="K131" i="2"/>
  <c r="L131" i="2"/>
  <c r="J132" i="2"/>
  <c r="K132" i="2"/>
  <c r="L132" i="2"/>
  <c r="J133" i="2"/>
  <c r="K133" i="2"/>
  <c r="L133" i="2"/>
  <c r="J134" i="2"/>
  <c r="K134" i="2"/>
  <c r="L134" i="2"/>
  <c r="J135" i="2"/>
  <c r="K135" i="2"/>
  <c r="L135" i="2"/>
  <c r="J136" i="2"/>
  <c r="K136" i="2"/>
  <c r="L136" i="2"/>
  <c r="J137" i="2"/>
  <c r="K137" i="2"/>
  <c r="L137" i="2"/>
  <c r="J138" i="2"/>
  <c r="K138" i="2"/>
  <c r="L138" i="2"/>
  <c r="J139" i="2"/>
  <c r="K139" i="2"/>
  <c r="L139" i="2"/>
  <c r="J140" i="2"/>
  <c r="K140" i="2"/>
  <c r="L140" i="2"/>
  <c r="J141" i="2"/>
  <c r="K141" i="2"/>
  <c r="L141" i="2"/>
  <c r="J142" i="2"/>
  <c r="K142" i="2"/>
  <c r="L142" i="2"/>
  <c r="J143" i="2"/>
  <c r="K143" i="2"/>
  <c r="L143" i="2"/>
  <c r="J144" i="2"/>
  <c r="K144" i="2"/>
  <c r="L144" i="2"/>
  <c r="J145" i="2"/>
  <c r="K145" i="2"/>
  <c r="L145" i="2"/>
  <c r="J146" i="2"/>
  <c r="K146" i="2"/>
  <c r="L146" i="2"/>
  <c r="J147" i="2"/>
  <c r="K147" i="2"/>
  <c r="L147" i="2"/>
  <c r="J148" i="2"/>
  <c r="K148" i="2"/>
  <c r="L148" i="2"/>
  <c r="J149" i="2"/>
  <c r="K149" i="2"/>
  <c r="L149" i="2"/>
  <c r="J150" i="2"/>
  <c r="K150" i="2"/>
  <c r="L150" i="2"/>
  <c r="J151" i="2"/>
  <c r="K151" i="2"/>
  <c r="L151" i="2"/>
  <c r="J152" i="2"/>
  <c r="K152" i="2"/>
  <c r="L152" i="2"/>
  <c r="J153" i="2"/>
  <c r="K153" i="2"/>
  <c r="L153" i="2"/>
  <c r="J154" i="2"/>
  <c r="K154" i="2"/>
  <c r="L154" i="2"/>
  <c r="J155" i="2"/>
  <c r="K155" i="2"/>
  <c r="L155" i="2"/>
  <c r="J156" i="2"/>
  <c r="K156" i="2"/>
  <c r="L156" i="2"/>
  <c r="J157" i="2"/>
  <c r="K157" i="2"/>
  <c r="L157" i="2"/>
  <c r="J158" i="2"/>
  <c r="K158" i="2"/>
  <c r="L158" i="2"/>
  <c r="J159" i="2"/>
  <c r="K159" i="2"/>
  <c r="L159" i="2"/>
  <c r="J160" i="2"/>
  <c r="K160" i="2"/>
  <c r="L160" i="2"/>
  <c r="J161" i="2"/>
  <c r="K161" i="2"/>
  <c r="L161" i="2"/>
  <c r="J162" i="2"/>
  <c r="K162" i="2"/>
  <c r="L162" i="2"/>
  <c r="J163" i="2"/>
  <c r="K163" i="2"/>
  <c r="L163" i="2"/>
  <c r="J164" i="2"/>
  <c r="K164" i="2"/>
  <c r="L164" i="2"/>
  <c r="J165" i="2"/>
  <c r="K165" i="2"/>
  <c r="L165" i="2"/>
  <c r="F127" i="2"/>
  <c r="G127" i="2"/>
  <c r="F128" i="2"/>
  <c r="G128" i="2"/>
  <c r="F129" i="2"/>
  <c r="G129" i="2"/>
  <c r="F130" i="2"/>
  <c r="G130" i="2"/>
  <c r="F131" i="2"/>
  <c r="G131" i="2"/>
  <c r="F132" i="2"/>
  <c r="G132" i="2"/>
  <c r="F133" i="2"/>
  <c r="G133" i="2"/>
  <c r="F134" i="2"/>
  <c r="G134" i="2"/>
  <c r="F135" i="2"/>
  <c r="G135" i="2"/>
  <c r="F136" i="2"/>
  <c r="G136" i="2"/>
  <c r="F137" i="2"/>
  <c r="G137" i="2"/>
  <c r="F138" i="2"/>
  <c r="G138" i="2"/>
  <c r="F139" i="2"/>
  <c r="G139" i="2"/>
  <c r="F140" i="2"/>
  <c r="G140" i="2"/>
  <c r="F141" i="2"/>
  <c r="G141" i="2"/>
  <c r="F142" i="2"/>
  <c r="G142" i="2"/>
  <c r="F143" i="2"/>
  <c r="G143" i="2"/>
  <c r="F144" i="2"/>
  <c r="G144" i="2"/>
  <c r="F145" i="2"/>
  <c r="G145" i="2"/>
  <c r="F146" i="2"/>
  <c r="G146" i="2"/>
  <c r="F147" i="2"/>
  <c r="G147" i="2"/>
  <c r="F148" i="2"/>
  <c r="G148" i="2"/>
  <c r="F149" i="2"/>
  <c r="G149" i="2"/>
  <c r="F150" i="2"/>
  <c r="G150" i="2"/>
  <c r="F151" i="2"/>
  <c r="G151" i="2"/>
  <c r="F152" i="2"/>
  <c r="G152" i="2"/>
  <c r="F153" i="2"/>
  <c r="G153" i="2"/>
  <c r="F154" i="2"/>
  <c r="G154" i="2"/>
  <c r="F155" i="2"/>
  <c r="G155" i="2"/>
  <c r="F156" i="2"/>
  <c r="G156" i="2"/>
  <c r="F157" i="2"/>
  <c r="G157" i="2"/>
  <c r="F158" i="2"/>
  <c r="G158" i="2"/>
  <c r="F159" i="2"/>
  <c r="G159" i="2"/>
  <c r="F160" i="2"/>
  <c r="G160" i="2"/>
  <c r="F161" i="2"/>
  <c r="G161" i="2"/>
  <c r="F162" i="2"/>
  <c r="G162" i="2"/>
  <c r="F163" i="2"/>
  <c r="G163" i="2"/>
  <c r="F164" i="2"/>
  <c r="G164" i="2"/>
  <c r="F165" i="2"/>
  <c r="G165" i="2"/>
  <c r="H160" i="2" l="1"/>
  <c r="M160" i="2" s="1"/>
  <c r="F8" i="3" s="1"/>
  <c r="H148" i="2"/>
  <c r="M148" i="2" s="1"/>
  <c r="H138" i="2"/>
  <c r="M138" i="2" s="1"/>
  <c r="F4" i="3" s="1"/>
  <c r="H128" i="2"/>
  <c r="M128" i="2" s="1"/>
  <c r="H155" i="2"/>
  <c r="M155" i="2" s="1"/>
  <c r="H145" i="2"/>
  <c r="M145" i="2" s="1"/>
  <c r="F12" i="3" s="1"/>
  <c r="O12" i="3" s="1"/>
  <c r="H135" i="2"/>
  <c r="M135" i="2" s="1"/>
  <c r="H131" i="2"/>
  <c r="M131" i="2" s="1"/>
  <c r="H166" i="2"/>
  <c r="M166" i="2" s="1"/>
  <c r="H167" i="2"/>
  <c r="M167" i="2" s="1"/>
  <c r="H158" i="2"/>
  <c r="M158" i="2" s="1"/>
  <c r="H151" i="2"/>
  <c r="M151" i="2" s="1"/>
  <c r="H165" i="2"/>
  <c r="M165" i="2" s="1"/>
  <c r="H162" i="2"/>
  <c r="M162" i="2" s="1"/>
  <c r="H154" i="2"/>
  <c r="M154" i="2" s="1"/>
  <c r="H150" i="2"/>
  <c r="M150" i="2" s="1"/>
  <c r="H147" i="2"/>
  <c r="M147" i="2" s="1"/>
  <c r="F6" i="3" s="1"/>
  <c r="H130" i="2"/>
  <c r="M130" i="2" s="1"/>
  <c r="H159" i="2"/>
  <c r="M159" i="2" s="1"/>
  <c r="H153" i="2"/>
  <c r="M153" i="2" s="1"/>
  <c r="F5" i="3" s="1"/>
  <c r="H143" i="2"/>
  <c r="M143" i="2" s="1"/>
  <c r="F2" i="6" s="1"/>
  <c r="H140" i="2"/>
  <c r="M140" i="2" s="1"/>
  <c r="H137" i="2"/>
  <c r="M137" i="2" s="1"/>
  <c r="F9" i="3" s="1"/>
  <c r="H134" i="2"/>
  <c r="M134" i="2" s="1"/>
  <c r="H132" i="2"/>
  <c r="M132" i="2" s="1"/>
  <c r="F11" i="3" s="1"/>
  <c r="H129" i="2"/>
  <c r="M129" i="2" s="1"/>
  <c r="H157" i="2"/>
  <c r="M157" i="2" s="1"/>
  <c r="F3" i="3" s="1"/>
  <c r="H144" i="2"/>
  <c r="M144" i="2" s="1"/>
  <c r="H141" i="2"/>
  <c r="M141" i="2" s="1"/>
  <c r="H127" i="2"/>
  <c r="M127" i="2" s="1"/>
  <c r="H164" i="2"/>
  <c r="M164" i="2" s="1"/>
  <c r="F13" i="3" s="1"/>
  <c r="H161" i="2"/>
  <c r="M161" i="2" s="1"/>
  <c r="H163" i="2"/>
  <c r="M163" i="2" s="1"/>
  <c r="F10" i="3" s="1"/>
  <c r="H156" i="2"/>
  <c r="M156" i="2" s="1"/>
  <c r="H152" i="2"/>
  <c r="M152" i="2" s="1"/>
  <c r="H149" i="2"/>
  <c r="M149" i="2" s="1"/>
  <c r="H146" i="2"/>
  <c r="M146" i="2" s="1"/>
  <c r="H142" i="2"/>
  <c r="M142" i="2" s="1"/>
  <c r="H139" i="2"/>
  <c r="M139" i="2" s="1"/>
  <c r="H136" i="2"/>
  <c r="M136" i="2" s="1"/>
  <c r="F7" i="3" s="1"/>
  <c r="H133" i="2"/>
  <c r="M133" i="2" s="1"/>
  <c r="J92" i="2"/>
  <c r="K92" i="2"/>
  <c r="L92" i="2"/>
  <c r="J93" i="2"/>
  <c r="K93" i="2"/>
  <c r="L93" i="2"/>
  <c r="J94" i="2"/>
  <c r="K94" i="2"/>
  <c r="L94" i="2"/>
  <c r="J95" i="2"/>
  <c r="K95" i="2"/>
  <c r="L95" i="2"/>
  <c r="J96" i="2"/>
  <c r="K96" i="2"/>
  <c r="L96" i="2"/>
  <c r="J97" i="2"/>
  <c r="K97" i="2"/>
  <c r="L97" i="2"/>
  <c r="J98" i="2"/>
  <c r="K98" i="2"/>
  <c r="L98" i="2"/>
  <c r="J99" i="2"/>
  <c r="K99" i="2"/>
  <c r="L99" i="2"/>
  <c r="J100" i="2"/>
  <c r="K100" i="2"/>
  <c r="L100" i="2"/>
  <c r="J101" i="2"/>
  <c r="K101" i="2"/>
  <c r="L101" i="2"/>
  <c r="J102" i="2"/>
  <c r="K102" i="2"/>
  <c r="L102" i="2"/>
  <c r="J103" i="2"/>
  <c r="K103" i="2"/>
  <c r="L103" i="2"/>
  <c r="J104" i="2"/>
  <c r="K104" i="2"/>
  <c r="L104" i="2"/>
  <c r="J105" i="2"/>
  <c r="K105" i="2"/>
  <c r="L105" i="2"/>
  <c r="J106" i="2"/>
  <c r="K106" i="2"/>
  <c r="L106" i="2"/>
  <c r="J107" i="2"/>
  <c r="K107" i="2"/>
  <c r="L107" i="2"/>
  <c r="J108" i="2"/>
  <c r="K108" i="2"/>
  <c r="L108" i="2"/>
  <c r="J109" i="2"/>
  <c r="K109" i="2"/>
  <c r="L109" i="2"/>
  <c r="J110" i="2"/>
  <c r="K110" i="2"/>
  <c r="L110" i="2"/>
  <c r="J111" i="2"/>
  <c r="K111" i="2"/>
  <c r="L111" i="2"/>
  <c r="J112" i="2"/>
  <c r="K112" i="2"/>
  <c r="L112" i="2"/>
  <c r="J113" i="2"/>
  <c r="K113" i="2"/>
  <c r="L113" i="2"/>
  <c r="J114" i="2"/>
  <c r="K114" i="2"/>
  <c r="L114" i="2"/>
  <c r="J115" i="2"/>
  <c r="K115" i="2"/>
  <c r="L115" i="2"/>
  <c r="J116" i="2"/>
  <c r="K116" i="2"/>
  <c r="L116" i="2"/>
  <c r="J117" i="2"/>
  <c r="K117" i="2"/>
  <c r="L117" i="2"/>
  <c r="J118" i="2"/>
  <c r="K118" i="2"/>
  <c r="L118" i="2"/>
  <c r="J119" i="2"/>
  <c r="K119" i="2"/>
  <c r="L119" i="2"/>
  <c r="J120" i="2"/>
  <c r="K120" i="2"/>
  <c r="L120" i="2"/>
  <c r="J121" i="2"/>
  <c r="K121" i="2"/>
  <c r="L121" i="2"/>
  <c r="J122" i="2"/>
  <c r="K122" i="2"/>
  <c r="L122" i="2"/>
  <c r="J123" i="2"/>
  <c r="K123" i="2"/>
  <c r="L123" i="2"/>
  <c r="J124" i="2"/>
  <c r="K124" i="2"/>
  <c r="L124" i="2"/>
  <c r="J125" i="2"/>
  <c r="K125" i="2"/>
  <c r="L125" i="2"/>
  <c r="J126" i="2"/>
  <c r="K126" i="2"/>
  <c r="L126" i="2"/>
  <c r="F92" i="2"/>
  <c r="G92" i="2"/>
  <c r="F93" i="2"/>
  <c r="G93" i="2"/>
  <c r="F94" i="2"/>
  <c r="G94" i="2"/>
  <c r="F95" i="2"/>
  <c r="G95" i="2"/>
  <c r="F96" i="2"/>
  <c r="G96" i="2"/>
  <c r="F97" i="2"/>
  <c r="G97" i="2"/>
  <c r="F98" i="2"/>
  <c r="G98" i="2"/>
  <c r="F99" i="2"/>
  <c r="G99" i="2"/>
  <c r="F100" i="2"/>
  <c r="G100" i="2"/>
  <c r="F101" i="2"/>
  <c r="G101" i="2"/>
  <c r="F102" i="2"/>
  <c r="G102" i="2"/>
  <c r="F103" i="2"/>
  <c r="G103" i="2"/>
  <c r="F104" i="2"/>
  <c r="G104" i="2"/>
  <c r="F105" i="2"/>
  <c r="G105" i="2"/>
  <c r="F106" i="2"/>
  <c r="G106" i="2"/>
  <c r="F107" i="2"/>
  <c r="G107" i="2"/>
  <c r="F108" i="2"/>
  <c r="G108" i="2"/>
  <c r="F109" i="2"/>
  <c r="G109" i="2"/>
  <c r="F110" i="2"/>
  <c r="G110" i="2"/>
  <c r="F111" i="2"/>
  <c r="G111" i="2"/>
  <c r="F112" i="2"/>
  <c r="G112" i="2"/>
  <c r="F113" i="2"/>
  <c r="G113" i="2"/>
  <c r="F114" i="2"/>
  <c r="G114" i="2"/>
  <c r="F115" i="2"/>
  <c r="G115" i="2"/>
  <c r="F116" i="2"/>
  <c r="G116" i="2"/>
  <c r="F117" i="2"/>
  <c r="G117" i="2"/>
  <c r="F118" i="2"/>
  <c r="G118" i="2"/>
  <c r="F119" i="2"/>
  <c r="G119" i="2"/>
  <c r="F120" i="2"/>
  <c r="G120" i="2"/>
  <c r="F121" i="2"/>
  <c r="G121" i="2"/>
  <c r="F122" i="2"/>
  <c r="G122" i="2"/>
  <c r="F123" i="2"/>
  <c r="G123" i="2"/>
  <c r="F124" i="2"/>
  <c r="G124" i="2"/>
  <c r="F125" i="2"/>
  <c r="G125" i="2"/>
  <c r="F126" i="2"/>
  <c r="G126" i="2"/>
  <c r="H124" i="2" l="1"/>
  <c r="M124" i="2" s="1"/>
  <c r="H112" i="2"/>
  <c r="M112" i="2" s="1"/>
  <c r="H103" i="2"/>
  <c r="M103" i="2" s="1"/>
  <c r="H97" i="2"/>
  <c r="M97" i="2" s="1"/>
  <c r="H92" i="2"/>
  <c r="M92" i="2" s="1"/>
  <c r="E4" i="3" s="1"/>
  <c r="H95" i="2"/>
  <c r="M95" i="2" s="1"/>
  <c r="H116" i="2"/>
  <c r="M116" i="2" s="1"/>
  <c r="E11" i="3" s="1"/>
  <c r="H120" i="2"/>
  <c r="M120" i="2" s="1"/>
  <c r="H107" i="2"/>
  <c r="M107" i="2" s="1"/>
  <c r="E10" i="3" s="1"/>
  <c r="H126" i="2"/>
  <c r="M126" i="2" s="1"/>
  <c r="H118" i="2"/>
  <c r="M118" i="2" s="1"/>
  <c r="E6" i="3" s="1"/>
  <c r="H105" i="2"/>
  <c r="M105" i="2" s="1"/>
  <c r="H101" i="2"/>
  <c r="M101" i="2" s="1"/>
  <c r="E7" i="3" s="1"/>
  <c r="H123" i="2"/>
  <c r="M123" i="2" s="1"/>
  <c r="H119" i="2"/>
  <c r="M119" i="2" s="1"/>
  <c r="H115" i="2"/>
  <c r="M115" i="2" s="1"/>
  <c r="H110" i="2"/>
  <c r="M110" i="2" s="1"/>
  <c r="H106" i="2"/>
  <c r="M106" i="2" s="1"/>
  <c r="H102" i="2"/>
  <c r="M102" i="2" s="1"/>
  <c r="H100" i="2"/>
  <c r="M100" i="2" s="1"/>
  <c r="H122" i="2"/>
  <c r="M122" i="2" s="1"/>
  <c r="H114" i="2"/>
  <c r="M114" i="2" s="1"/>
  <c r="E2" i="6" s="1"/>
  <c r="H109" i="2"/>
  <c r="M109" i="2" s="1"/>
  <c r="E3" i="3" s="1"/>
  <c r="H99" i="2"/>
  <c r="M99" i="2" s="1"/>
  <c r="H96" i="2"/>
  <c r="M96" i="2" s="1"/>
  <c r="H94" i="2"/>
  <c r="M94" i="2" s="1"/>
  <c r="H125" i="2"/>
  <c r="M125" i="2" s="1"/>
  <c r="H121" i="2"/>
  <c r="M121" i="2" s="1"/>
  <c r="H117" i="2"/>
  <c r="M117" i="2" s="1"/>
  <c r="H113" i="2"/>
  <c r="M113" i="2" s="1"/>
  <c r="H111" i="2"/>
  <c r="M111" i="2" s="1"/>
  <c r="H108" i="2"/>
  <c r="M108" i="2" s="1"/>
  <c r="E5" i="3" s="1"/>
  <c r="H104" i="2"/>
  <c r="M104" i="2" s="1"/>
  <c r="H98" i="2"/>
  <c r="M98" i="2" s="1"/>
  <c r="E9" i="3" s="1"/>
  <c r="H93" i="2"/>
  <c r="M93" i="2" s="1"/>
  <c r="P2" i="3"/>
  <c r="F91" i="2"/>
  <c r="J91" i="2"/>
  <c r="K91" i="2"/>
  <c r="L91" i="2"/>
  <c r="G91" i="2"/>
  <c r="J49" i="2"/>
  <c r="K49" i="2"/>
  <c r="L49" i="2"/>
  <c r="J50" i="2"/>
  <c r="K50" i="2"/>
  <c r="L50" i="2"/>
  <c r="J51" i="2"/>
  <c r="K51" i="2"/>
  <c r="L51" i="2"/>
  <c r="J52" i="2"/>
  <c r="K52" i="2"/>
  <c r="L52" i="2"/>
  <c r="J53" i="2"/>
  <c r="K53" i="2"/>
  <c r="L53" i="2"/>
  <c r="J54" i="2"/>
  <c r="K54" i="2"/>
  <c r="L54" i="2"/>
  <c r="J55" i="2"/>
  <c r="K55" i="2"/>
  <c r="L55" i="2"/>
  <c r="J56" i="2"/>
  <c r="K56" i="2"/>
  <c r="L56" i="2"/>
  <c r="J57" i="2"/>
  <c r="K57" i="2"/>
  <c r="L57" i="2"/>
  <c r="J58" i="2"/>
  <c r="K58" i="2"/>
  <c r="L58" i="2"/>
  <c r="J59" i="2"/>
  <c r="K59" i="2"/>
  <c r="L59" i="2"/>
  <c r="J60" i="2"/>
  <c r="K60" i="2"/>
  <c r="L60" i="2"/>
  <c r="J61" i="2"/>
  <c r="K61" i="2"/>
  <c r="L61" i="2"/>
  <c r="J62" i="2"/>
  <c r="K62" i="2"/>
  <c r="L62" i="2"/>
  <c r="J63" i="2"/>
  <c r="K63" i="2"/>
  <c r="L63" i="2"/>
  <c r="J64" i="2"/>
  <c r="K64" i="2"/>
  <c r="L64" i="2"/>
  <c r="J65" i="2"/>
  <c r="K65" i="2"/>
  <c r="L65" i="2"/>
  <c r="J66" i="2"/>
  <c r="K66" i="2"/>
  <c r="L66" i="2"/>
  <c r="J67" i="2"/>
  <c r="K67" i="2"/>
  <c r="L67" i="2"/>
  <c r="J68" i="2"/>
  <c r="K68" i="2"/>
  <c r="L68" i="2"/>
  <c r="J69" i="2"/>
  <c r="K69" i="2"/>
  <c r="L69" i="2"/>
  <c r="J70" i="2"/>
  <c r="K70" i="2"/>
  <c r="L70" i="2"/>
  <c r="J71" i="2"/>
  <c r="K71" i="2"/>
  <c r="L71" i="2"/>
  <c r="J72" i="2"/>
  <c r="K72" i="2"/>
  <c r="L72" i="2"/>
  <c r="J73" i="2"/>
  <c r="K73" i="2"/>
  <c r="L73" i="2"/>
  <c r="J74" i="2"/>
  <c r="K74" i="2"/>
  <c r="L74" i="2"/>
  <c r="J75" i="2"/>
  <c r="K75" i="2"/>
  <c r="L75" i="2"/>
  <c r="J76" i="2"/>
  <c r="K76" i="2"/>
  <c r="L76" i="2"/>
  <c r="J77" i="2"/>
  <c r="K77" i="2"/>
  <c r="L77" i="2"/>
  <c r="J78" i="2"/>
  <c r="K78" i="2"/>
  <c r="L78" i="2"/>
  <c r="J79" i="2"/>
  <c r="K79" i="2"/>
  <c r="L79" i="2"/>
  <c r="J80" i="2"/>
  <c r="K80" i="2"/>
  <c r="L80" i="2"/>
  <c r="J81" i="2"/>
  <c r="K81" i="2"/>
  <c r="L81" i="2"/>
  <c r="J82" i="2"/>
  <c r="K82" i="2"/>
  <c r="L82" i="2"/>
  <c r="J83" i="2"/>
  <c r="K83" i="2"/>
  <c r="L83" i="2"/>
  <c r="J84" i="2"/>
  <c r="K84" i="2"/>
  <c r="L84" i="2"/>
  <c r="J85" i="2"/>
  <c r="K85" i="2"/>
  <c r="L85" i="2"/>
  <c r="J86" i="2"/>
  <c r="K86" i="2"/>
  <c r="L86" i="2"/>
  <c r="J87" i="2"/>
  <c r="K87" i="2"/>
  <c r="L87" i="2"/>
  <c r="J88" i="2"/>
  <c r="K88" i="2"/>
  <c r="L88" i="2"/>
  <c r="J89" i="2"/>
  <c r="K89" i="2"/>
  <c r="L89" i="2"/>
  <c r="J90" i="2"/>
  <c r="K90" i="2"/>
  <c r="L90" i="2"/>
  <c r="F49" i="2"/>
  <c r="G49" i="2"/>
  <c r="F50" i="2"/>
  <c r="G50" i="2"/>
  <c r="F51" i="2"/>
  <c r="G51" i="2"/>
  <c r="F52" i="2"/>
  <c r="G52" i="2"/>
  <c r="F53" i="2"/>
  <c r="G53" i="2"/>
  <c r="F54" i="2"/>
  <c r="G54" i="2"/>
  <c r="F55" i="2"/>
  <c r="G55" i="2"/>
  <c r="F56" i="2"/>
  <c r="G56" i="2"/>
  <c r="F57" i="2"/>
  <c r="G57" i="2"/>
  <c r="F58" i="2"/>
  <c r="G58" i="2"/>
  <c r="F59" i="2"/>
  <c r="G59" i="2"/>
  <c r="F60" i="2"/>
  <c r="G60" i="2"/>
  <c r="F61" i="2"/>
  <c r="G61" i="2"/>
  <c r="F62" i="2"/>
  <c r="G62" i="2"/>
  <c r="F63" i="2"/>
  <c r="G63" i="2"/>
  <c r="F64" i="2"/>
  <c r="G64" i="2"/>
  <c r="F65" i="2"/>
  <c r="G65" i="2"/>
  <c r="F66" i="2"/>
  <c r="G66" i="2"/>
  <c r="F67" i="2"/>
  <c r="G67" i="2"/>
  <c r="F68" i="2"/>
  <c r="G68" i="2"/>
  <c r="F69" i="2"/>
  <c r="G69" i="2"/>
  <c r="F70" i="2"/>
  <c r="G70" i="2"/>
  <c r="F71" i="2"/>
  <c r="G71" i="2"/>
  <c r="F72" i="2"/>
  <c r="G72" i="2"/>
  <c r="F73" i="2"/>
  <c r="G73" i="2"/>
  <c r="F74" i="2"/>
  <c r="G74" i="2"/>
  <c r="F75" i="2"/>
  <c r="G75" i="2"/>
  <c r="F76" i="2"/>
  <c r="G76" i="2"/>
  <c r="F77" i="2"/>
  <c r="G77" i="2"/>
  <c r="F78" i="2"/>
  <c r="G78" i="2"/>
  <c r="F79" i="2"/>
  <c r="G79" i="2"/>
  <c r="F80" i="2"/>
  <c r="G80" i="2"/>
  <c r="F81" i="2"/>
  <c r="G81" i="2"/>
  <c r="F82" i="2"/>
  <c r="G82" i="2"/>
  <c r="F83" i="2"/>
  <c r="G83" i="2"/>
  <c r="F84" i="2"/>
  <c r="G84" i="2"/>
  <c r="F85" i="2"/>
  <c r="G85" i="2"/>
  <c r="F86" i="2"/>
  <c r="G86" i="2"/>
  <c r="F87" i="2"/>
  <c r="G87" i="2"/>
  <c r="F88" i="2"/>
  <c r="G88" i="2"/>
  <c r="F89" i="2"/>
  <c r="G89" i="2"/>
  <c r="F90" i="2"/>
  <c r="G90" i="2"/>
  <c r="H91" i="2" l="1"/>
  <c r="M91" i="2" s="1"/>
  <c r="D13" i="3" s="1"/>
  <c r="H83" i="2"/>
  <c r="M83" i="2" s="1"/>
  <c r="H80" i="2"/>
  <c r="M80" i="2" s="1"/>
  <c r="H74" i="2"/>
  <c r="M74" i="2" s="1"/>
  <c r="H67" i="2"/>
  <c r="M67" i="2" s="1"/>
  <c r="H61" i="2"/>
  <c r="M61" i="2" s="1"/>
  <c r="H54" i="2"/>
  <c r="M54" i="2" s="1"/>
  <c r="H49" i="2"/>
  <c r="M49" i="2" s="1"/>
  <c r="D7" i="3" s="1"/>
  <c r="H57" i="2"/>
  <c r="M57" i="2" s="1"/>
  <c r="H87" i="2"/>
  <c r="M87" i="2" s="1"/>
  <c r="H76" i="2"/>
  <c r="M76" i="2" s="1"/>
  <c r="D2" i="6" s="1"/>
  <c r="H90" i="2"/>
  <c r="M90" i="2" s="1"/>
  <c r="H79" i="2"/>
  <c r="M79" i="2" s="1"/>
  <c r="H66" i="2"/>
  <c r="M66" i="2" s="1"/>
  <c r="D6" i="3" s="1"/>
  <c r="H60" i="2"/>
  <c r="M60" i="2" s="1"/>
  <c r="D2" i="3" s="1"/>
  <c r="H53" i="2"/>
  <c r="M53" i="2" s="1"/>
  <c r="H85" i="2"/>
  <c r="M85" i="2" s="1"/>
  <c r="H82" i="2"/>
  <c r="M82" i="2" s="1"/>
  <c r="H78" i="2"/>
  <c r="M78" i="2" s="1"/>
  <c r="H75" i="2"/>
  <c r="M75" i="2" s="1"/>
  <c r="H72" i="2"/>
  <c r="M72" i="2" s="1"/>
  <c r="D5" i="3" s="1"/>
  <c r="H69" i="2"/>
  <c r="M69" i="2" s="1"/>
  <c r="H65" i="2"/>
  <c r="M65" i="2" s="1"/>
  <c r="H62" i="2"/>
  <c r="M62" i="2" s="1"/>
  <c r="H59" i="2"/>
  <c r="M59" i="2" s="1"/>
  <c r="D9" i="3" s="1"/>
  <c r="H55" i="2"/>
  <c r="M55" i="2" s="1"/>
  <c r="D8" i="3" s="1"/>
  <c r="H51" i="2"/>
  <c r="M51" i="2" s="1"/>
  <c r="D4" i="3" s="1"/>
  <c r="H86" i="2"/>
  <c r="M86" i="2" s="1"/>
  <c r="H73" i="2"/>
  <c r="M73" i="2" s="1"/>
  <c r="H70" i="2"/>
  <c r="M70" i="2" s="1"/>
  <c r="H63" i="2"/>
  <c r="M63" i="2" s="1"/>
  <c r="H56" i="2"/>
  <c r="M56" i="2" s="1"/>
  <c r="H89" i="2"/>
  <c r="M89" i="2" s="1"/>
  <c r="D14" i="3" s="1"/>
  <c r="H88" i="2"/>
  <c r="M88" i="2" s="1"/>
  <c r="H84" i="2"/>
  <c r="M84" i="2" s="1"/>
  <c r="D10" i="3" s="1"/>
  <c r="H81" i="2"/>
  <c r="M81" i="2" s="1"/>
  <c r="D11" i="3" s="1"/>
  <c r="H77" i="2"/>
  <c r="M77" i="2" s="1"/>
  <c r="H71" i="2"/>
  <c r="M71" i="2" s="1"/>
  <c r="H68" i="2"/>
  <c r="M68" i="2" s="1"/>
  <c r="D3" i="3" s="1"/>
  <c r="H64" i="2"/>
  <c r="M64" i="2" s="1"/>
  <c r="H58" i="2"/>
  <c r="M58" i="2" s="1"/>
  <c r="H52" i="2"/>
  <c r="M52" i="2" s="1"/>
  <c r="H50" i="2"/>
  <c r="M50" i="2" s="1"/>
  <c r="E2" i="3"/>
  <c r="F2" i="3"/>
  <c r="G2" i="3"/>
  <c r="H2" i="3"/>
  <c r="I2" i="3"/>
  <c r="J2" i="3"/>
  <c r="K2" i="3"/>
  <c r="L2" i="3"/>
  <c r="M2" i="3"/>
  <c r="N2" i="3"/>
  <c r="J3" i="2"/>
  <c r="K3" i="2"/>
  <c r="L3" i="2"/>
  <c r="J4" i="2"/>
  <c r="K4" i="2"/>
  <c r="L4" i="2"/>
  <c r="J5" i="2"/>
  <c r="K5" i="2"/>
  <c r="L5" i="2"/>
  <c r="J6" i="2"/>
  <c r="K6" i="2"/>
  <c r="L6" i="2"/>
  <c r="J7" i="2"/>
  <c r="K7" i="2"/>
  <c r="L7" i="2"/>
  <c r="J8" i="2"/>
  <c r="K8" i="2"/>
  <c r="L8" i="2"/>
  <c r="J9" i="2"/>
  <c r="K9" i="2"/>
  <c r="L9" i="2"/>
  <c r="J10" i="2"/>
  <c r="K10" i="2"/>
  <c r="L10" i="2"/>
  <c r="J11" i="2"/>
  <c r="K11" i="2"/>
  <c r="L11" i="2"/>
  <c r="J12" i="2"/>
  <c r="K12" i="2"/>
  <c r="L12" i="2"/>
  <c r="J13" i="2"/>
  <c r="K13" i="2"/>
  <c r="L13" i="2"/>
  <c r="J14" i="2"/>
  <c r="K14" i="2"/>
  <c r="L14" i="2"/>
  <c r="J15" i="2"/>
  <c r="K15" i="2"/>
  <c r="L15" i="2"/>
  <c r="J16" i="2"/>
  <c r="K16" i="2"/>
  <c r="L16" i="2"/>
  <c r="J17" i="2"/>
  <c r="K17" i="2"/>
  <c r="L17" i="2"/>
  <c r="J18" i="2"/>
  <c r="K18" i="2"/>
  <c r="L18" i="2"/>
  <c r="J19" i="2"/>
  <c r="K19" i="2"/>
  <c r="L19" i="2"/>
  <c r="J20" i="2"/>
  <c r="K20" i="2"/>
  <c r="L20" i="2"/>
  <c r="J21" i="2"/>
  <c r="K21" i="2"/>
  <c r="L21" i="2"/>
  <c r="J22" i="2"/>
  <c r="K22" i="2"/>
  <c r="L22" i="2"/>
  <c r="J23" i="2"/>
  <c r="K23" i="2"/>
  <c r="L23" i="2"/>
  <c r="J24" i="2"/>
  <c r="K24" i="2"/>
  <c r="L24" i="2"/>
  <c r="J25" i="2"/>
  <c r="K25" i="2"/>
  <c r="L25" i="2"/>
  <c r="J26" i="2"/>
  <c r="K26" i="2"/>
  <c r="L26" i="2"/>
  <c r="J27" i="2"/>
  <c r="K27" i="2"/>
  <c r="L27" i="2"/>
  <c r="J28" i="2"/>
  <c r="K28" i="2"/>
  <c r="L28" i="2"/>
  <c r="J29" i="2"/>
  <c r="K29" i="2"/>
  <c r="L29" i="2"/>
  <c r="J30" i="2"/>
  <c r="K30" i="2"/>
  <c r="L30" i="2"/>
  <c r="J31" i="2"/>
  <c r="K31" i="2"/>
  <c r="L31" i="2"/>
  <c r="J32" i="2"/>
  <c r="K32" i="2"/>
  <c r="L32" i="2"/>
  <c r="J33" i="2"/>
  <c r="K33" i="2"/>
  <c r="L33" i="2"/>
  <c r="J34" i="2"/>
  <c r="K34" i="2"/>
  <c r="L34" i="2"/>
  <c r="J35" i="2"/>
  <c r="K35" i="2"/>
  <c r="L35" i="2"/>
  <c r="J36" i="2"/>
  <c r="K36" i="2"/>
  <c r="L36" i="2"/>
  <c r="J37" i="2"/>
  <c r="K37" i="2"/>
  <c r="L37" i="2"/>
  <c r="J38" i="2"/>
  <c r="K38" i="2"/>
  <c r="L38" i="2"/>
  <c r="J39" i="2"/>
  <c r="K39" i="2"/>
  <c r="L39" i="2"/>
  <c r="J40" i="2"/>
  <c r="K40" i="2"/>
  <c r="L40" i="2"/>
  <c r="J41" i="2"/>
  <c r="K41" i="2"/>
  <c r="L41" i="2"/>
  <c r="J42" i="2"/>
  <c r="K42" i="2"/>
  <c r="L42" i="2"/>
  <c r="J43" i="2"/>
  <c r="K43" i="2"/>
  <c r="L43" i="2"/>
  <c r="J44" i="2"/>
  <c r="K44" i="2"/>
  <c r="L44" i="2"/>
  <c r="J45" i="2"/>
  <c r="K45" i="2"/>
  <c r="L45" i="2"/>
  <c r="J46" i="2"/>
  <c r="K46" i="2"/>
  <c r="L46" i="2"/>
  <c r="J47" i="2"/>
  <c r="K47" i="2"/>
  <c r="L47" i="2"/>
  <c r="J48" i="2"/>
  <c r="K48" i="2"/>
  <c r="L48" i="2"/>
  <c r="F3" i="2"/>
  <c r="G3" i="2"/>
  <c r="F4" i="2"/>
  <c r="G4" i="2"/>
  <c r="F5" i="2"/>
  <c r="G5" i="2"/>
  <c r="F6" i="2"/>
  <c r="G6" i="2"/>
  <c r="F7" i="2"/>
  <c r="G7" i="2"/>
  <c r="F8" i="2"/>
  <c r="G8" i="2"/>
  <c r="F9" i="2"/>
  <c r="G9" i="2"/>
  <c r="F10" i="2"/>
  <c r="G10" i="2"/>
  <c r="F11" i="2"/>
  <c r="G11" i="2"/>
  <c r="F12" i="2"/>
  <c r="G12" i="2"/>
  <c r="F13" i="2"/>
  <c r="G13" i="2"/>
  <c r="F14" i="2"/>
  <c r="G14" i="2"/>
  <c r="F15" i="2"/>
  <c r="G15" i="2"/>
  <c r="F16" i="2"/>
  <c r="G16" i="2"/>
  <c r="F17" i="2"/>
  <c r="G17" i="2"/>
  <c r="F18" i="2"/>
  <c r="G18" i="2"/>
  <c r="F19" i="2"/>
  <c r="G19" i="2"/>
  <c r="F20" i="2"/>
  <c r="G20" i="2"/>
  <c r="F21" i="2"/>
  <c r="G21" i="2"/>
  <c r="F22" i="2"/>
  <c r="G22" i="2"/>
  <c r="F23" i="2"/>
  <c r="G23" i="2"/>
  <c r="F24" i="2"/>
  <c r="G24" i="2"/>
  <c r="F25" i="2"/>
  <c r="G25" i="2"/>
  <c r="F26" i="2"/>
  <c r="G26" i="2"/>
  <c r="F27" i="2"/>
  <c r="G27" i="2"/>
  <c r="F28" i="2"/>
  <c r="G28" i="2"/>
  <c r="F29" i="2"/>
  <c r="G29" i="2"/>
  <c r="F30" i="2"/>
  <c r="G30" i="2"/>
  <c r="F31" i="2"/>
  <c r="G31" i="2"/>
  <c r="F32" i="2"/>
  <c r="G32" i="2"/>
  <c r="F33" i="2"/>
  <c r="G33" i="2"/>
  <c r="F34" i="2"/>
  <c r="G34" i="2"/>
  <c r="F35" i="2"/>
  <c r="G35" i="2"/>
  <c r="F36" i="2"/>
  <c r="G36" i="2"/>
  <c r="F37" i="2"/>
  <c r="G37" i="2"/>
  <c r="F38" i="2"/>
  <c r="G38" i="2"/>
  <c r="F39" i="2"/>
  <c r="G39" i="2"/>
  <c r="F40" i="2"/>
  <c r="G40" i="2"/>
  <c r="F41" i="2"/>
  <c r="G41" i="2"/>
  <c r="F42" i="2"/>
  <c r="G42" i="2"/>
  <c r="F43" i="2"/>
  <c r="G43" i="2"/>
  <c r="F44" i="2"/>
  <c r="G44" i="2"/>
  <c r="F45" i="2"/>
  <c r="G45" i="2"/>
  <c r="F46" i="2"/>
  <c r="G46" i="2"/>
  <c r="F47" i="2"/>
  <c r="G47" i="2"/>
  <c r="F48" i="2"/>
  <c r="G48" i="2"/>
  <c r="H34" i="2" l="1"/>
  <c r="M34" i="2" s="1"/>
  <c r="H30" i="2"/>
  <c r="H26" i="2"/>
  <c r="M26" i="2" s="1"/>
  <c r="C9" i="3" s="1"/>
  <c r="O9" i="3" s="1"/>
  <c r="H20" i="2"/>
  <c r="M20" i="2" s="1"/>
  <c r="H47" i="2"/>
  <c r="M47" i="2" s="1"/>
  <c r="H42" i="2"/>
  <c r="M42" i="2" s="1"/>
  <c r="C14" i="3" s="1"/>
  <c r="O14" i="3" s="1"/>
  <c r="H40" i="2"/>
  <c r="M40" i="2" s="1"/>
  <c r="C8" i="3" s="1"/>
  <c r="O8" i="3" s="1"/>
  <c r="H28" i="2"/>
  <c r="M28" i="2" s="1"/>
  <c r="C6" i="3" s="1"/>
  <c r="O6" i="3" s="1"/>
  <c r="H15" i="2"/>
  <c r="M15" i="2" s="1"/>
  <c r="H25" i="2"/>
  <c r="M25" i="2" s="1"/>
  <c r="O2" i="8" s="1"/>
  <c r="H18" i="2"/>
  <c r="M18" i="2" s="1"/>
  <c r="H13" i="2"/>
  <c r="M13" i="2" s="1"/>
  <c r="H7" i="2"/>
  <c r="M7" i="2" s="1"/>
  <c r="M30" i="2"/>
  <c r="H44" i="2"/>
  <c r="M44" i="2" s="1"/>
  <c r="C13" i="3" s="1"/>
  <c r="O13" i="3" s="1"/>
  <c r="H36" i="2"/>
  <c r="M36" i="2" s="1"/>
  <c r="C4" i="3" s="1"/>
  <c r="O4" i="3" s="1"/>
  <c r="H27" i="2"/>
  <c r="M27" i="2" s="1"/>
  <c r="H16" i="2"/>
  <c r="M16" i="2" s="1"/>
  <c r="H10" i="2"/>
  <c r="M10" i="2" s="1"/>
  <c r="H4" i="2"/>
  <c r="M4" i="2" s="1"/>
  <c r="H45" i="2"/>
  <c r="M45" i="2" s="1"/>
  <c r="H38" i="2"/>
  <c r="M38" i="2" s="1"/>
  <c r="H32" i="2"/>
  <c r="M32" i="2" s="1"/>
  <c r="O2" i="7" s="1"/>
  <c r="H23" i="2"/>
  <c r="M23" i="2" s="1"/>
  <c r="H12" i="2"/>
  <c r="M12" i="2" s="1"/>
  <c r="H5" i="2"/>
  <c r="M5" i="2" s="1"/>
  <c r="H46" i="2"/>
  <c r="M46" i="2" s="1"/>
  <c r="C2" i="3" s="1"/>
  <c r="O2" i="3" s="1"/>
  <c r="H43" i="2"/>
  <c r="M43" i="2" s="1"/>
  <c r="C11" i="3" s="1"/>
  <c r="O11" i="3" s="1"/>
  <c r="H39" i="2"/>
  <c r="M39" i="2" s="1"/>
  <c r="C5" i="3" s="1"/>
  <c r="O5" i="3" s="1"/>
  <c r="H35" i="2"/>
  <c r="M35" i="2" s="1"/>
  <c r="H33" i="2"/>
  <c r="M33" i="2" s="1"/>
  <c r="H31" i="2"/>
  <c r="M31" i="2" s="1"/>
  <c r="H24" i="2"/>
  <c r="M24" i="2" s="1"/>
  <c r="C15" i="3" s="1"/>
  <c r="O15" i="3" s="1"/>
  <c r="H21" i="2"/>
  <c r="M21" i="2" s="1"/>
  <c r="H17" i="2"/>
  <c r="M17" i="2" s="1"/>
  <c r="H9" i="2"/>
  <c r="M9" i="2" s="1"/>
  <c r="H6" i="2"/>
  <c r="M6" i="2" s="1"/>
  <c r="H3" i="2"/>
  <c r="M3" i="2" s="1"/>
  <c r="H48" i="2"/>
  <c r="M48" i="2" s="1"/>
  <c r="H41" i="2"/>
  <c r="M41" i="2" s="1"/>
  <c r="H37" i="2"/>
  <c r="M37" i="2" s="1"/>
  <c r="H29" i="2"/>
  <c r="M29" i="2" s="1"/>
  <c r="H22" i="2"/>
  <c r="M22" i="2" s="1"/>
  <c r="H19" i="2"/>
  <c r="M19" i="2" s="1"/>
  <c r="C10" i="3" s="1"/>
  <c r="O10" i="3" s="1"/>
  <c r="H14" i="2"/>
  <c r="M14" i="2" s="1"/>
  <c r="C3" i="3" s="1"/>
  <c r="O3" i="3" s="1"/>
  <c r="H11" i="2"/>
  <c r="M11" i="2" s="1"/>
  <c r="H8" i="2"/>
  <c r="M8" i="2" s="1"/>
  <c r="C7" i="3" s="1"/>
  <c r="O7" i="3" s="1"/>
  <c r="C2" i="6" l="1"/>
  <c r="O2" i="6" s="1"/>
  <c r="F2" i="2"/>
  <c r="L2" i="2" l="1"/>
  <c r="K2" i="2"/>
  <c r="J2" i="2"/>
  <c r="G2" i="2" l="1"/>
  <c r="H2" i="2" l="1"/>
  <c r="M2" i="2" s="1"/>
</calcChain>
</file>

<file path=xl/sharedStrings.xml><?xml version="1.0" encoding="utf-8"?>
<sst xmlns="http://schemas.openxmlformats.org/spreadsheetml/2006/main" count="917" uniqueCount="199">
  <si>
    <t>Distanta</t>
  </si>
  <si>
    <t>Fete</t>
  </si>
  <si>
    <t>Baieti</t>
  </si>
  <si>
    <t>Viteza</t>
  </si>
  <si>
    <t>Nume</t>
  </si>
  <si>
    <t>M/F</t>
  </si>
  <si>
    <t>Etapa</t>
  </si>
  <si>
    <t>Timp</t>
  </si>
  <si>
    <t>Pct viteza</t>
  </si>
  <si>
    <t>F/M</t>
  </si>
  <si>
    <t>M</t>
  </si>
  <si>
    <t>F</t>
  </si>
  <si>
    <t>min</t>
  </si>
  <si>
    <t>max</t>
  </si>
  <si>
    <t>pct/viteza</t>
  </si>
  <si>
    <t>pct/dist</t>
  </si>
  <si>
    <t>1. Cine participa? Oricine, membru al grupului Share your run</t>
  </si>
  <si>
    <t>3. Cum se desfasoara? 2 Etape saptamanale: luni-joi si vineri-duminica, fiecare interval cu cate o alergare care puncteaza la categoriile: distanta, viteza si prezentare (vezi mai jos baremul)</t>
  </si>
  <si>
    <t>Sistem de punctaj:</t>
  </si>
  <si>
    <t>Distanta:</t>
  </si>
  <si>
    <t>Puncte</t>
  </si>
  <si>
    <t>min 1km</t>
  </si>
  <si>
    <t>min 2km</t>
  </si>
  <si>
    <t>min 4km</t>
  </si>
  <si>
    <t>min 5km</t>
  </si>
  <si>
    <t>min 7 km</t>
  </si>
  <si>
    <t>min 10km</t>
  </si>
  <si>
    <t>min 11km</t>
  </si>
  <si>
    <t>min 15km</t>
  </si>
  <si>
    <t>min 20km</t>
  </si>
  <si>
    <t>max 4:30</t>
  </si>
  <si>
    <t>max 4:00</t>
  </si>
  <si>
    <t>Viteza (min/km)</t>
  </si>
  <si>
    <t>max 5:00</t>
  </si>
  <si>
    <t>max 5:30</t>
  </si>
  <si>
    <t>max 6:30</t>
  </si>
  <si>
    <t>max 8:00</t>
  </si>
  <si>
    <t>max 6:00</t>
  </si>
  <si>
    <t>max 7:00</t>
  </si>
  <si>
    <t>Like-uri</t>
  </si>
  <si>
    <t>Elemente prezentare</t>
  </si>
  <si>
    <r>
      <t>Prezentare</t>
    </r>
    <r>
      <rPr>
        <sz val="11"/>
        <color theme="1"/>
        <rFont val="Calibri"/>
        <family val="2"/>
        <scheme val="minor"/>
      </rPr>
      <t xml:space="preserve"> (punctaj comun, acordat in prima zi dupa etapa: vineri, resp luni)</t>
    </r>
  </si>
  <si>
    <t>Program Sezon pilot</t>
  </si>
  <si>
    <t>Etapa 1</t>
  </si>
  <si>
    <t>Etapa 2</t>
  </si>
  <si>
    <t>Etapa 3</t>
  </si>
  <si>
    <t>Etapa 4</t>
  </si>
  <si>
    <t>Etapa 5</t>
  </si>
  <si>
    <t>Etapa 6</t>
  </si>
  <si>
    <t>Etapa 7</t>
  </si>
  <si>
    <t>1-3 decembrie</t>
  </si>
  <si>
    <t>4-7 decembrie</t>
  </si>
  <si>
    <t>8-10 decembrie</t>
  </si>
  <si>
    <t>5. Sunt avantajati vitezistii sau long-runnerii? Nu, pentru ca ponderea criteriilor care puncteaza va fi diferita, de la o etapa la alta (50%, 30%, 20%), avand totusi un echilibru pe tot sezonul intre categorii</t>
  </si>
  <si>
    <t>6. Cat dureaza un sezon? Aproximativ 20 de etape, intinse pe durata unui anotimp, cu exceptia primului sezon (ian-feb 2018) si decembrie 2017 (sezon pilot)</t>
  </si>
  <si>
    <t>7. Care e structura diviziilor? Cei mai buni dupa sezonul pilot vor fi repartizati in Diamond, apoi Gold, Silver si Bronze. Retrogradeaza/promoveaza ultimii/primii 3. Daca ultima divizie este incompleta, promoveaza/retrogradeaza mai putini (max 4 echipe =&gt;1 promovat, maxim 8 echipe =&gt; 2 promovati)</t>
  </si>
  <si>
    <t>8. Cum se face departajarea, in caz de egalitate de puncte? Distanta mai mare alergata, in cursul sezonului</t>
  </si>
  <si>
    <t>11-14 decembrie</t>
  </si>
  <si>
    <t>15-17 decembrie</t>
  </si>
  <si>
    <t>18-21 decembrie</t>
  </si>
  <si>
    <t>22-24 decembrie</t>
  </si>
  <si>
    <t>Pct prezentare</t>
  </si>
  <si>
    <t>%D</t>
  </si>
  <si>
    <t>%V</t>
  </si>
  <si>
    <t>%P</t>
  </si>
  <si>
    <t>TOTAL ETAPA</t>
  </si>
  <si>
    <t>Pct distanta</t>
  </si>
  <si>
    <t>Ponderi</t>
  </si>
  <si>
    <t>50%P, 30%D, 20%V</t>
  </si>
  <si>
    <t>50%D, 30%V, 20%P</t>
  </si>
  <si>
    <t>50%V, 30% P, 20%D</t>
  </si>
  <si>
    <t>Regulament:</t>
  </si>
  <si>
    <t>2. Cand ma pot inscrie? ORICAND, fiind alocat in ultima divizie disponibila si acumuland puncte doar pt etapele la care participi</t>
  </si>
  <si>
    <t>4. Cum se puncteaza? Fiecare va posta alergarile (in ziua in care au fost facute), ca si pana acum, trebuind sa mentioneze cu care tura participa la #ligaSYR (in caz ca are mai multe in intervalul etapei), iar eu (Dan Spataru) voi centraliza rezultatele. Se accepta orice aplicatie vizibila (Garmin, Strava, Endomondo etc), recomandat fiind sa faceti si o prezentare pentru a lua puncte la prezentare</t>
  </si>
  <si>
    <t>Cristian Ungureanu</t>
  </si>
  <si>
    <t>Cristian Iancu</t>
  </si>
  <si>
    <t>Cristina Man</t>
  </si>
  <si>
    <t>Solyom Timeea</t>
  </si>
  <si>
    <t>Silviu Burcea</t>
  </si>
  <si>
    <t>Savaş</t>
  </si>
  <si>
    <t>Marius Enescu</t>
  </si>
  <si>
    <t>Tudor Atanasiu</t>
  </si>
  <si>
    <t>Dan Mihaescu</t>
  </si>
  <si>
    <t>Corneschi Alexandru</t>
  </si>
  <si>
    <t>Cosmin Constantin Popa</t>
  </si>
  <si>
    <t>Catalin Holban</t>
  </si>
  <si>
    <t>Steven White</t>
  </si>
  <si>
    <t>Oana Elena</t>
  </si>
  <si>
    <t>Alexandru Dinu</t>
  </si>
  <si>
    <t>Mihai Nmg</t>
  </si>
  <si>
    <t>Cristian Dumitru C</t>
  </si>
  <si>
    <t>Ester Breban</t>
  </si>
  <si>
    <t>Adrian Chiru</t>
  </si>
  <si>
    <t>Razvan Niculescu</t>
  </si>
  <si>
    <t>Valentin Vasile</t>
  </si>
  <si>
    <t>Eduard Ene</t>
  </si>
  <si>
    <t>Casu Igor</t>
  </si>
  <si>
    <t>Gabriel Nica</t>
  </si>
  <si>
    <t>Nenu Mariana</t>
  </si>
  <si>
    <t>Sebastian Sofronie</t>
  </si>
  <si>
    <t>Sorin Costea</t>
  </si>
  <si>
    <t>Razvan Tincu</t>
  </si>
  <si>
    <t>Florin Ionita</t>
  </si>
  <si>
    <t>Ionut Scrimint</t>
  </si>
  <si>
    <t>Bogdan Cretu</t>
  </si>
  <si>
    <t>Oana Subtirica</t>
  </si>
  <si>
    <t>Dumitrascu Ion</t>
  </si>
  <si>
    <t>Elena Juganaru</t>
  </si>
  <si>
    <t>Oana Trif</t>
  </si>
  <si>
    <t>Constandan Cornelius</t>
  </si>
  <si>
    <t>Vlad Florian Parvu</t>
  </si>
  <si>
    <t>D</t>
  </si>
  <si>
    <t>V</t>
  </si>
  <si>
    <t>P</t>
  </si>
  <si>
    <t>Dan Spataru</t>
  </si>
  <si>
    <t>Florin Craciunescu</t>
  </si>
  <si>
    <t>GENERAL</t>
  </si>
  <si>
    <t>Monica Petre</t>
  </si>
  <si>
    <t>Ariton Catalin</t>
  </si>
  <si>
    <t>Savas</t>
  </si>
  <si>
    <t>Loc</t>
  </si>
  <si>
    <t>Toader Maria</t>
  </si>
  <si>
    <t>Radu Petculescu</t>
  </si>
  <si>
    <t>Razvan Norocel</t>
  </si>
  <si>
    <t>Ovidiu Gavrilovici</t>
  </si>
  <si>
    <t>Dorin Casu</t>
  </si>
  <si>
    <t>Ioana Stefana Vaida</t>
  </si>
  <si>
    <t>Alin Nanu</t>
  </si>
  <si>
    <t>Gorci Flor Ionut</t>
  </si>
  <si>
    <t>Oana Cristea</t>
  </si>
  <si>
    <t>Etapa 1: 1-7 ianuarie (50%P, 30%D, 20%V)</t>
  </si>
  <si>
    <t>Etapa 2: 8-14 ianuarie (50%V, 30% P, 20%D)</t>
  </si>
  <si>
    <t>Etapa 3: 15-21 ianuarie (50%D, 30%V, 20%P)</t>
  </si>
  <si>
    <t>Etapa 4: 22-28 ianuarie (50%P, 30%D, 20%V)</t>
  </si>
  <si>
    <t>Etapa 5 29 ianuarie-4 februarie (50%V, 30% P, 20%D)</t>
  </si>
  <si>
    <t>Etapa 6: 5-11 februarie (50%D, 30%V, 20%P)</t>
  </si>
  <si>
    <t>Etapa 7: 12-18 februarie (50%P, 30%D, 20%V)</t>
  </si>
  <si>
    <t>Etapa 8: 19-25 februarie (50%V, 30% P, 20%D)</t>
  </si>
  <si>
    <t>Etapa 9: 26 februarie-4 martie (50%D, 30%V, 20%P)</t>
  </si>
  <si>
    <t>Etapa 10: 5-11 martie (50%P, 30%D, 20%V)</t>
  </si>
  <si>
    <t>Etapa 11: 12-18 martie (50%V, 30% P, 20%D)</t>
  </si>
  <si>
    <t>Etapa 12: 19-25 martie (50%D, 30%V, 20%P)</t>
  </si>
  <si>
    <t xml:space="preserve"> 1-7 ianuarie </t>
  </si>
  <si>
    <t xml:space="preserve"> 8-14 ianuarie </t>
  </si>
  <si>
    <t xml:space="preserve"> 15-21 ianuarie </t>
  </si>
  <si>
    <t xml:space="preserve"> 22-28 ianuarie </t>
  </si>
  <si>
    <t xml:space="preserve">29 ianuarie-4 februarie </t>
  </si>
  <si>
    <t xml:space="preserve"> 5-11 februarie </t>
  </si>
  <si>
    <t xml:space="preserve"> 12-18 februarie </t>
  </si>
  <si>
    <t xml:space="preserve"> 19-25 februarie </t>
  </si>
  <si>
    <t xml:space="preserve"> 26 februarie-4 martie </t>
  </si>
  <si>
    <t xml:space="preserve"> 5-11 martie </t>
  </si>
  <si>
    <t xml:space="preserve"> 12-18 martie </t>
  </si>
  <si>
    <t xml:space="preserve"> 19-25 martie </t>
  </si>
  <si>
    <t>Program Sezon 1 Ponderi (P=prez, D=dist, V=viteza)</t>
  </si>
  <si>
    <t>Mult success tuturor si La Mulți Ani!</t>
  </si>
  <si>
    <t>Regulament (FAQ):</t>
  </si>
  <si>
    <t>3. Cum se desfasoara? O ETAPA PE SAPTAMANA (luni-duminica) cu cate o singura alergare care puncteaza la categoriile: distanta, viteza si prezentare (vezi mai jos baremul)</t>
  </si>
  <si>
    <t>4. Cum se puncteaza? Fiecare va posta alergarile (in ziua in care au fost facute, indiferent daca sunt antrenamente sau curse), ca si pana acum, OBLIGATORIU TREBUIND SA MENTIONEZE CU CARE PARTICIPA (HASTAG #ligaSYR). IN CAZ DE LIPSA HASTAG, NU SE VA PUNCTA!!!. Se accepta orice aplicatie (Garmin, Strava, Endomondo etc), recomandat fiind sa faceti si o descriere, puneti cateva poze, chestii amuzante etc pentru a lua puncte la prezentare. ATENTIE! POSTAREA SA FIE VIZIBILA DE CATRE TOTI si, de preferat, fara print screen, ci doar link din aplicatie.</t>
  </si>
  <si>
    <t>5. Ca să punctezi la viteză, trebuie să ai și distanță de minim 1p.</t>
  </si>
  <si>
    <t>6. Sunt avantajati vitezistii sau long-runnerii? Nu, pentru ca ponderea criteriilor care puncteaza va fi diferita, de la o etapa la alta (50%, 30%, 20%), avand totusi un echilibru pe tot sezonul intre categorii</t>
  </si>
  <si>
    <t>7. Care e structura diviziilor? Cei mai buni dupa sezonul pilot vor fi repartizati in Diamond, apoi Gold, Silver si Bronze, CATE 15 IN FIECARE DIVIZIE. Retrogradeaza/promoveaza ultimii/primii 5. Daca ultima divizie este incompleta, promoveaza/retrogradeaza mai putini (max 4 membri =&gt;1 promovat, maxim 8 membri =&gt; 2 promovati, maxim 10 membri =&gt; 3 promovati, maxim 12 membri =&gt; 4 promovati)</t>
  </si>
  <si>
    <t>Sistem de punctaj: </t>
  </si>
  <si>
    <t>Distanta: </t>
  </si>
  <si>
    <t>Puncte Fete/Baieti</t>
  </si>
  <si>
    <t>5 min 15km/min 20km</t>
  </si>
  <si>
    <t>4 min 11km/min 15km</t>
  </si>
  <si>
    <t>3 min 7 km/min 10km</t>
  </si>
  <si>
    <t>2 min 4km/min 5km</t>
  </si>
  <si>
    <t>1 min 1km/min 2km</t>
  </si>
  <si>
    <t>Viteza (min/km) </t>
  </si>
  <si>
    <t>Puncte Fete Baieti</t>
  </si>
  <si>
    <t>5 max 4:30/max 4:00</t>
  </si>
  <si>
    <t>4 max 5:00/max 4:30</t>
  </si>
  <si>
    <t>3 max 5:30/max 5:00</t>
  </si>
  <si>
    <t>2 max 6:30/max 6:00</t>
  </si>
  <si>
    <t>1 max 8:00/ max 7:00</t>
  </si>
  <si>
    <t>Se dau de la 1 la 5 puncte cu plusuri pentru: descriere frumoasa, ceva amuzant, poze, nr de like-uri, conditii speciale, traseu desenat etc. Aici e la latitudinea fiecaruia sa impresioneze cum stie, iar eu voi incerca sa fiu cat mai "obiectiv".</t>
  </si>
  <si>
    <t>Va voi ruga să îmi dați și mie puncte la prezentare, dar asta la momentul potrivit.</t>
  </si>
  <si>
    <t>Andrei Mezofii</t>
  </si>
  <si>
    <t>Rasloaga Toaca Adriana</t>
  </si>
  <si>
    <t>DIAMOND</t>
  </si>
  <si>
    <t>GOLD</t>
  </si>
  <si>
    <t>Dorin Cosmin Moise</t>
  </si>
  <si>
    <t>SILVER</t>
  </si>
  <si>
    <t xml:space="preserve">Dan Spataru </t>
  </si>
  <si>
    <t>BRONZE</t>
  </si>
  <si>
    <t>Codruta Holban</t>
  </si>
  <si>
    <t>Alex Ionut Husariu</t>
  </si>
  <si>
    <t>Ada Alexandra</t>
  </si>
  <si>
    <t>Rusu Ana-Maria</t>
  </si>
  <si>
    <t>Prezentare (punctaj comun, acordat in prima zi dupa etapa: luni) </t>
  </si>
  <si>
    <t>Ziua</t>
  </si>
  <si>
    <t>Alex Roibu</t>
  </si>
  <si>
    <t>Flo Dum</t>
  </si>
  <si>
    <t>Radu Popovici</t>
  </si>
  <si>
    <t>Teodora Nadrag</t>
  </si>
  <si>
    <t>******</t>
  </si>
  <si>
    <t>Cristian Iosep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</si>
</sst>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 _l_e_i_-;\-* #,##0.00\ _l_e_i_-;_-* &quot;-&quot;??\ _l_e_i_-;_-@_-"/>
    <numFmt numFmtId="165" formatCode="h:mm:ss;@"/>
    <numFmt numFmtId="166" formatCode="_-* #,##0.0\ _l_e_i_-;\-* #,##0.0\ _l_e_i_-;_-* &quot;-&quot;??\ _l_e_i_-;_-@_-"/>
    <numFmt numFmtId="167" formatCode="_-* #,##0\ _l_e_i_-;\-* #,##0\ _l_e_i_-;_-* &quot;-&quot;??\ _l_e_i_-;_-@_-"/>
  </numFmts>
  <fonts count="6" x14ac:knownFonts="1">
    <font>
      <sz val="11"/>
      <color theme="1"/>
      <name val="Calibri"/>
      <family val="2"/>
      <scheme val="minor"/>
    </font>
    <font>
      <b/>
      <sz val="11"/>
      <color theme="1"/>
      <name val="Calibri"/>
      <family val="2"/>
      <scheme val="minor"/>
    </font>
    <font>
      <sz val="11"/>
      <color theme="1"/>
      <name val="Calibri"/>
      <family val="2"/>
      <scheme val="minor"/>
    </font>
    <font>
      <sz val="11.5"/>
      <color rgb="FF1D2129"/>
      <name val="Arial"/>
      <family val="2"/>
    </font>
    <font>
      <b/>
      <sz val="11.5"/>
      <color rgb="FF1D2129"/>
      <name val="Arial"/>
      <family val="2"/>
    </font>
    <font>
      <sz val="11"/>
      <color rgb="FFFF0000"/>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FF"/>
        <bgColor indexed="64"/>
      </patternFill>
    </fill>
  </fills>
  <borders count="1">
    <border>
      <left/>
      <right/>
      <top/>
      <bottom/>
      <diagonal/>
    </border>
  </borders>
  <cellStyleXfs count="3">
    <xf numFmtId="0" fontId="0" fillId="0" borderId="0"/>
    <xf numFmtId="9" fontId="2" fillId="0" borderId="0" applyFont="0" applyFill="0" applyBorder="0" applyAlignment="0" applyProtection="0"/>
    <xf numFmtId="164" fontId="2" fillId="0" borderId="0" applyFont="0" applyFill="0" applyBorder="0" applyAlignment="0" applyProtection="0"/>
  </cellStyleXfs>
  <cellXfs count="35">
    <xf numFmtId="0" fontId="0" fillId="0" borderId="0" xfId="0"/>
    <xf numFmtId="0" fontId="1" fillId="0" borderId="0" xfId="0" applyFont="1"/>
    <xf numFmtId="165" fontId="0" fillId="0" borderId="0" xfId="0" applyNumberFormat="1"/>
    <xf numFmtId="0" fontId="1" fillId="0" borderId="0" xfId="0" applyFont="1" applyAlignment="1">
      <alignment horizontal="right"/>
    </xf>
    <xf numFmtId="0" fontId="0" fillId="2" borderId="0" xfId="0" applyFill="1"/>
    <xf numFmtId="0" fontId="0" fillId="3" borderId="0" xfId="0" applyFill="1"/>
    <xf numFmtId="0" fontId="1" fillId="3" borderId="0" xfId="0" applyFont="1" applyFill="1" applyAlignment="1">
      <alignment horizontal="right"/>
    </xf>
    <xf numFmtId="0" fontId="0" fillId="4" borderId="0" xfId="0" applyFill="1"/>
    <xf numFmtId="165" fontId="0" fillId="4" borderId="0" xfId="0" applyNumberFormat="1" applyFill="1"/>
    <xf numFmtId="0" fontId="1" fillId="5" borderId="0" xfId="0" applyFont="1" applyFill="1" applyAlignment="1">
      <alignment horizontal="right"/>
    </xf>
    <xf numFmtId="165" fontId="1" fillId="5" borderId="0" xfId="0" applyNumberFormat="1" applyFont="1" applyFill="1" applyAlignment="1">
      <alignment horizontal="center"/>
    </xf>
    <xf numFmtId="0" fontId="1" fillId="5" borderId="0" xfId="0" applyFont="1" applyFill="1" applyAlignment="1">
      <alignment horizontal="center"/>
    </xf>
    <xf numFmtId="0" fontId="1" fillId="3" borderId="0" xfId="0" applyFont="1" applyFill="1" applyAlignment="1">
      <alignment horizontal="center"/>
    </xf>
    <xf numFmtId="165" fontId="1" fillId="0" borderId="0" xfId="0" applyNumberFormat="1" applyFont="1"/>
    <xf numFmtId="9" fontId="1" fillId="0" borderId="0" xfId="1" applyFont="1"/>
    <xf numFmtId="9" fontId="0" fillId="0" borderId="0" xfId="1" applyFont="1"/>
    <xf numFmtId="9" fontId="1" fillId="0" borderId="0" xfId="1" applyFont="1" applyAlignment="1">
      <alignment horizontal="right"/>
    </xf>
    <xf numFmtId="2" fontId="1" fillId="0" borderId="0" xfId="0" applyNumberFormat="1" applyFont="1"/>
    <xf numFmtId="2" fontId="0" fillId="0" borderId="0" xfId="0" applyNumberFormat="1"/>
    <xf numFmtId="0" fontId="1" fillId="5" borderId="0" xfId="0" applyFont="1" applyFill="1"/>
    <xf numFmtId="0" fontId="0" fillId="5" borderId="0" xfId="0" applyFill="1"/>
    <xf numFmtId="4" fontId="1" fillId="5" borderId="0" xfId="0" applyNumberFormat="1" applyFont="1" applyFill="1"/>
    <xf numFmtId="4" fontId="0" fillId="5" borderId="0" xfId="0" applyNumberFormat="1" applyFill="1"/>
    <xf numFmtId="165" fontId="1" fillId="5" borderId="0" xfId="0" applyNumberFormat="1" applyFont="1" applyFill="1"/>
    <xf numFmtId="165" fontId="0" fillId="5" borderId="0" xfId="0" applyNumberFormat="1" applyFill="1"/>
    <xf numFmtId="166" fontId="1" fillId="0" borderId="0" xfId="2" applyNumberFormat="1" applyFont="1"/>
    <xf numFmtId="166" fontId="0" fillId="0" borderId="0" xfId="2" applyNumberFormat="1" applyFont="1"/>
    <xf numFmtId="167" fontId="1" fillId="0" borderId="0" xfId="2" applyNumberFormat="1" applyFont="1"/>
    <xf numFmtId="167" fontId="1" fillId="0" borderId="0" xfId="2" applyNumberFormat="1" applyFont="1" applyFill="1"/>
    <xf numFmtId="166" fontId="0" fillId="0" borderId="0" xfId="2" applyNumberFormat="1" applyFont="1" applyFill="1"/>
    <xf numFmtId="0" fontId="3" fillId="0" borderId="0" xfId="0" applyFont="1"/>
    <xf numFmtId="0" fontId="3" fillId="6" borderId="0" xfId="0" applyFont="1" applyFill="1"/>
    <xf numFmtId="0" fontId="4" fillId="0" borderId="0" xfId="0" applyFont="1"/>
    <xf numFmtId="16" fontId="0" fillId="0" borderId="0" xfId="0" applyNumberFormat="1"/>
    <xf numFmtId="0" fontId="5" fillId="0" borderId="0" xfId="0" applyFont="1"/>
  </cellXfs>
  <cellStyles count="3">
    <cellStyle name="Comma" xfId="2" builtinId="3"/>
    <cellStyle name="Normal" xfId="0" builtinId="0"/>
    <cellStyle name="Percent" xfId="1"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FC7CE"/>
          <bgColor rgb="FF0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3"/>
  <sheetViews>
    <sheetView topLeftCell="A61" workbookViewId="0">
      <selection activeCell="G99" sqref="G99:G100"/>
    </sheetView>
  </sheetViews>
  <sheetFormatPr defaultRowHeight="15" outlineLevelRow="1" x14ac:dyDescent="0.25"/>
  <cols>
    <col min="2" max="2" width="15.85546875" bestFit="1" customWidth="1"/>
  </cols>
  <sheetData>
    <row r="1" spans="1:3" hidden="1" outlineLevel="1" x14ac:dyDescent="0.25">
      <c r="A1" s="1" t="s">
        <v>71</v>
      </c>
    </row>
    <row r="2" spans="1:3" hidden="1" outlineLevel="1" x14ac:dyDescent="0.25">
      <c r="A2" t="s">
        <v>16</v>
      </c>
    </row>
    <row r="3" spans="1:3" hidden="1" outlineLevel="1" x14ac:dyDescent="0.25">
      <c r="A3" t="s">
        <v>72</v>
      </c>
    </row>
    <row r="4" spans="1:3" hidden="1" outlineLevel="1" x14ac:dyDescent="0.25">
      <c r="A4" t="s">
        <v>17</v>
      </c>
    </row>
    <row r="5" spans="1:3" hidden="1" outlineLevel="1" x14ac:dyDescent="0.25">
      <c r="A5" t="s">
        <v>73</v>
      </c>
    </row>
    <row r="6" spans="1:3" hidden="1" outlineLevel="1" x14ac:dyDescent="0.25">
      <c r="A6" t="s">
        <v>53</v>
      </c>
    </row>
    <row r="7" spans="1:3" hidden="1" outlineLevel="1" x14ac:dyDescent="0.25">
      <c r="A7" t="s">
        <v>54</v>
      </c>
    </row>
    <row r="8" spans="1:3" hidden="1" outlineLevel="1" x14ac:dyDescent="0.25">
      <c r="A8" t="s">
        <v>55</v>
      </c>
    </row>
    <row r="9" spans="1:3" hidden="1" outlineLevel="1" x14ac:dyDescent="0.25">
      <c r="A9" t="s">
        <v>56</v>
      </c>
    </row>
    <row r="10" spans="1:3" hidden="1" outlineLevel="1" x14ac:dyDescent="0.25"/>
    <row r="11" spans="1:3" hidden="1" outlineLevel="1" x14ac:dyDescent="0.25"/>
    <row r="12" spans="1:3" hidden="1" outlineLevel="1" x14ac:dyDescent="0.25">
      <c r="A12" s="1" t="s">
        <v>18</v>
      </c>
    </row>
    <row r="13" spans="1:3" hidden="1" outlineLevel="1" x14ac:dyDescent="0.25">
      <c r="A13" s="1" t="s">
        <v>19</v>
      </c>
    </row>
    <row r="14" spans="1:3" hidden="1" outlineLevel="1" x14ac:dyDescent="0.25">
      <c r="A14" t="s">
        <v>20</v>
      </c>
      <c r="B14" t="s">
        <v>1</v>
      </c>
      <c r="C14" t="s">
        <v>2</v>
      </c>
    </row>
    <row r="15" spans="1:3" hidden="1" outlineLevel="1" x14ac:dyDescent="0.25">
      <c r="A15">
        <v>5</v>
      </c>
      <c r="B15" t="s">
        <v>28</v>
      </c>
      <c r="C15" t="s">
        <v>29</v>
      </c>
    </row>
    <row r="16" spans="1:3" hidden="1" outlineLevel="1" x14ac:dyDescent="0.25">
      <c r="A16">
        <v>4</v>
      </c>
      <c r="B16" t="s">
        <v>27</v>
      </c>
      <c r="C16" t="s">
        <v>28</v>
      </c>
    </row>
    <row r="17" spans="1:3" hidden="1" outlineLevel="1" x14ac:dyDescent="0.25">
      <c r="A17">
        <v>3</v>
      </c>
      <c r="B17" t="s">
        <v>25</v>
      </c>
      <c r="C17" t="s">
        <v>26</v>
      </c>
    </row>
    <row r="18" spans="1:3" hidden="1" outlineLevel="1" x14ac:dyDescent="0.25">
      <c r="A18">
        <v>2</v>
      </c>
      <c r="B18" t="s">
        <v>23</v>
      </c>
      <c r="C18" t="s">
        <v>24</v>
      </c>
    </row>
    <row r="19" spans="1:3" hidden="1" outlineLevel="1" x14ac:dyDescent="0.25">
      <c r="A19">
        <v>1</v>
      </c>
      <c r="B19" t="s">
        <v>21</v>
      </c>
      <c r="C19" t="s">
        <v>22</v>
      </c>
    </row>
    <row r="20" spans="1:3" hidden="1" outlineLevel="1" x14ac:dyDescent="0.25"/>
    <row r="21" spans="1:3" hidden="1" outlineLevel="1" x14ac:dyDescent="0.25">
      <c r="A21" s="1" t="s">
        <v>32</v>
      </c>
    </row>
    <row r="22" spans="1:3" hidden="1" outlineLevel="1" x14ac:dyDescent="0.25">
      <c r="A22" t="s">
        <v>20</v>
      </c>
      <c r="B22" t="s">
        <v>1</v>
      </c>
      <c r="C22" t="s">
        <v>2</v>
      </c>
    </row>
    <row r="23" spans="1:3" hidden="1" outlineLevel="1" x14ac:dyDescent="0.25">
      <c r="A23">
        <v>5</v>
      </c>
      <c r="B23" t="s">
        <v>30</v>
      </c>
      <c r="C23" t="s">
        <v>31</v>
      </c>
    </row>
    <row r="24" spans="1:3" hidden="1" outlineLevel="1" x14ac:dyDescent="0.25">
      <c r="A24">
        <v>4</v>
      </c>
      <c r="B24" t="s">
        <v>33</v>
      </c>
      <c r="C24" t="s">
        <v>30</v>
      </c>
    </row>
    <row r="25" spans="1:3" hidden="1" outlineLevel="1" x14ac:dyDescent="0.25">
      <c r="A25">
        <v>3</v>
      </c>
      <c r="B25" t="s">
        <v>34</v>
      </c>
      <c r="C25" t="s">
        <v>33</v>
      </c>
    </row>
    <row r="26" spans="1:3" hidden="1" outlineLevel="1" x14ac:dyDescent="0.25">
      <c r="A26">
        <v>2</v>
      </c>
      <c r="B26" t="s">
        <v>35</v>
      </c>
      <c r="C26" t="s">
        <v>37</v>
      </c>
    </row>
    <row r="27" spans="1:3" hidden="1" outlineLevel="1" x14ac:dyDescent="0.25">
      <c r="A27">
        <v>1</v>
      </c>
      <c r="B27" t="s">
        <v>36</v>
      </c>
      <c r="C27" t="s">
        <v>38</v>
      </c>
    </row>
    <row r="28" spans="1:3" hidden="1" outlineLevel="1" x14ac:dyDescent="0.25"/>
    <row r="29" spans="1:3" hidden="1" outlineLevel="1" x14ac:dyDescent="0.25">
      <c r="A29" s="1" t="s">
        <v>41</v>
      </c>
    </row>
    <row r="30" spans="1:3" hidden="1" outlineLevel="1" x14ac:dyDescent="0.25">
      <c r="A30" t="s">
        <v>20</v>
      </c>
      <c r="B30" t="s">
        <v>39</v>
      </c>
      <c r="C30" t="s">
        <v>40</v>
      </c>
    </row>
    <row r="31" spans="1:3" hidden="1" outlineLevel="1" x14ac:dyDescent="0.25">
      <c r="A31">
        <v>5</v>
      </c>
    </row>
    <row r="32" spans="1:3" hidden="1" outlineLevel="1" x14ac:dyDescent="0.25">
      <c r="A32">
        <v>4</v>
      </c>
    </row>
    <row r="33" spans="1:3" hidden="1" outlineLevel="1" x14ac:dyDescent="0.25">
      <c r="A33">
        <v>3</v>
      </c>
    </row>
    <row r="34" spans="1:3" hidden="1" outlineLevel="1" x14ac:dyDescent="0.25">
      <c r="A34">
        <v>2</v>
      </c>
    </row>
    <row r="35" spans="1:3" hidden="1" outlineLevel="1" x14ac:dyDescent="0.25">
      <c r="A35">
        <v>1</v>
      </c>
    </row>
    <row r="36" spans="1:3" hidden="1" outlineLevel="1" x14ac:dyDescent="0.25"/>
    <row r="37" spans="1:3" hidden="1" outlineLevel="1" x14ac:dyDescent="0.25">
      <c r="A37" s="1" t="s">
        <v>42</v>
      </c>
      <c r="C37" t="s">
        <v>67</v>
      </c>
    </row>
    <row r="38" spans="1:3" hidden="1" outlineLevel="1" x14ac:dyDescent="0.25">
      <c r="A38" t="s">
        <v>43</v>
      </c>
      <c r="B38" t="s">
        <v>50</v>
      </c>
      <c r="C38" t="s">
        <v>68</v>
      </c>
    </row>
    <row r="39" spans="1:3" hidden="1" outlineLevel="1" x14ac:dyDescent="0.25">
      <c r="A39" t="s">
        <v>44</v>
      </c>
      <c r="B39" t="s">
        <v>51</v>
      </c>
      <c r="C39" t="s">
        <v>69</v>
      </c>
    </row>
    <row r="40" spans="1:3" hidden="1" outlineLevel="1" x14ac:dyDescent="0.25">
      <c r="A40" t="s">
        <v>45</v>
      </c>
      <c r="B40" t="s">
        <v>52</v>
      </c>
      <c r="C40" t="s">
        <v>70</v>
      </c>
    </row>
    <row r="41" spans="1:3" hidden="1" outlineLevel="1" x14ac:dyDescent="0.25">
      <c r="A41" t="s">
        <v>46</v>
      </c>
      <c r="B41" t="s">
        <v>57</v>
      </c>
      <c r="C41" t="s">
        <v>68</v>
      </c>
    </row>
    <row r="42" spans="1:3" hidden="1" outlineLevel="1" x14ac:dyDescent="0.25">
      <c r="A42" t="s">
        <v>47</v>
      </c>
      <c r="B42" t="s">
        <v>58</v>
      </c>
      <c r="C42" t="s">
        <v>69</v>
      </c>
    </row>
    <row r="43" spans="1:3" hidden="1" outlineLevel="1" x14ac:dyDescent="0.25">
      <c r="A43" t="s">
        <v>48</v>
      </c>
      <c r="B43" t="s">
        <v>59</v>
      </c>
      <c r="C43" t="s">
        <v>70</v>
      </c>
    </row>
    <row r="44" spans="1:3" hidden="1" outlineLevel="1" x14ac:dyDescent="0.25">
      <c r="A44" t="s">
        <v>49</v>
      </c>
      <c r="B44" t="s">
        <v>60</v>
      </c>
      <c r="C44" t="s">
        <v>68</v>
      </c>
    </row>
    <row r="45" spans="1:3" hidden="1" outlineLevel="1" x14ac:dyDescent="0.25"/>
    <row r="46" spans="1:3" hidden="1" outlineLevel="1" x14ac:dyDescent="0.25"/>
    <row r="47" spans="1:3" hidden="1" outlineLevel="1" x14ac:dyDescent="0.25"/>
    <row r="48" spans="1:3" s="1" customFormat="1" collapsed="1" x14ac:dyDescent="0.25">
      <c r="A48" s="32" t="s">
        <v>154</v>
      </c>
    </row>
    <row r="50" spans="1:1" x14ac:dyDescent="0.25">
      <c r="A50" s="30" t="s">
        <v>130</v>
      </c>
    </row>
    <row r="51" spans="1:1" x14ac:dyDescent="0.25">
      <c r="A51" s="30" t="s">
        <v>131</v>
      </c>
    </row>
    <row r="52" spans="1:1" x14ac:dyDescent="0.25">
      <c r="A52" s="30" t="s">
        <v>132</v>
      </c>
    </row>
    <row r="53" spans="1:1" x14ac:dyDescent="0.25">
      <c r="A53" s="31" t="s">
        <v>133</v>
      </c>
    </row>
    <row r="54" spans="1:1" x14ac:dyDescent="0.25">
      <c r="A54" s="30" t="s">
        <v>134</v>
      </c>
    </row>
    <row r="55" spans="1:1" x14ac:dyDescent="0.25">
      <c r="A55" s="30" t="s">
        <v>135</v>
      </c>
    </row>
    <row r="56" spans="1:1" x14ac:dyDescent="0.25">
      <c r="A56" s="31" t="s">
        <v>136</v>
      </c>
    </row>
    <row r="57" spans="1:1" x14ac:dyDescent="0.25">
      <c r="A57" s="30" t="s">
        <v>137</v>
      </c>
    </row>
    <row r="58" spans="1:1" x14ac:dyDescent="0.25">
      <c r="A58" s="30" t="s">
        <v>138</v>
      </c>
    </row>
    <row r="59" spans="1:1" x14ac:dyDescent="0.25">
      <c r="A59" s="30" t="s">
        <v>139</v>
      </c>
    </row>
    <row r="60" spans="1:1" x14ac:dyDescent="0.25">
      <c r="A60" s="30" t="s">
        <v>140</v>
      </c>
    </row>
    <row r="61" spans="1:1" x14ac:dyDescent="0.25">
      <c r="A61" s="30" t="s">
        <v>141</v>
      </c>
    </row>
    <row r="62" spans="1:1" x14ac:dyDescent="0.25">
      <c r="A62" s="30"/>
    </row>
    <row r="63" spans="1:1" x14ac:dyDescent="0.25">
      <c r="A63" s="30" t="s">
        <v>155</v>
      </c>
    </row>
    <row r="64" spans="1:1" x14ac:dyDescent="0.25">
      <c r="A64" s="30"/>
    </row>
    <row r="65" spans="1:1" x14ac:dyDescent="0.25">
      <c r="A65" s="30"/>
    </row>
    <row r="66" spans="1:1" x14ac:dyDescent="0.25">
      <c r="A66" s="30"/>
    </row>
    <row r="67" spans="1:1" x14ac:dyDescent="0.25">
      <c r="A67" s="30" t="s">
        <v>156</v>
      </c>
    </row>
    <row r="68" spans="1:1" x14ac:dyDescent="0.25">
      <c r="A68" s="30" t="s">
        <v>16</v>
      </c>
    </row>
    <row r="69" spans="1:1" x14ac:dyDescent="0.25">
      <c r="A69" s="30" t="s">
        <v>72</v>
      </c>
    </row>
    <row r="70" spans="1:1" x14ac:dyDescent="0.25">
      <c r="A70" s="30" t="s">
        <v>157</v>
      </c>
    </row>
    <row r="71" spans="1:1" x14ac:dyDescent="0.25">
      <c r="A71" s="30" t="s">
        <v>158</v>
      </c>
    </row>
    <row r="72" spans="1:1" x14ac:dyDescent="0.25">
      <c r="A72" s="30" t="s">
        <v>159</v>
      </c>
    </row>
    <row r="73" spans="1:1" x14ac:dyDescent="0.25">
      <c r="A73" s="30" t="s">
        <v>160</v>
      </c>
    </row>
    <row r="74" spans="1:1" x14ac:dyDescent="0.25">
      <c r="A74" s="30" t="s">
        <v>161</v>
      </c>
    </row>
    <row r="75" spans="1:1" x14ac:dyDescent="0.25">
      <c r="A75" s="31" t="s">
        <v>56</v>
      </c>
    </row>
    <row r="76" spans="1:1" x14ac:dyDescent="0.25">
      <c r="A76" s="30" t="s">
        <v>162</v>
      </c>
    </row>
    <row r="77" spans="1:1" x14ac:dyDescent="0.25">
      <c r="A77" s="30" t="s">
        <v>163</v>
      </c>
    </row>
    <row r="78" spans="1:1" x14ac:dyDescent="0.25">
      <c r="A78" s="30" t="s">
        <v>164</v>
      </c>
    </row>
    <row r="79" spans="1:1" x14ac:dyDescent="0.25">
      <c r="A79" s="30" t="s">
        <v>165</v>
      </c>
    </row>
    <row r="80" spans="1:1" x14ac:dyDescent="0.25">
      <c r="A80" s="30" t="s">
        <v>166</v>
      </c>
    </row>
    <row r="81" spans="1:1" x14ac:dyDescent="0.25">
      <c r="A81" s="30" t="s">
        <v>167</v>
      </c>
    </row>
    <row r="82" spans="1:1" x14ac:dyDescent="0.25">
      <c r="A82" s="30" t="s">
        <v>168</v>
      </c>
    </row>
    <row r="83" spans="1:1" x14ac:dyDescent="0.25">
      <c r="A83" s="31" t="s">
        <v>169</v>
      </c>
    </row>
    <row r="84" spans="1:1" x14ac:dyDescent="0.25">
      <c r="A84" s="30" t="s">
        <v>170</v>
      </c>
    </row>
    <row r="85" spans="1:1" x14ac:dyDescent="0.25">
      <c r="A85" s="30" t="s">
        <v>171</v>
      </c>
    </row>
    <row r="86" spans="1:1" x14ac:dyDescent="0.25">
      <c r="A86" s="30" t="s">
        <v>172</v>
      </c>
    </row>
    <row r="87" spans="1:1" x14ac:dyDescent="0.25">
      <c r="A87" s="30" t="s">
        <v>173</v>
      </c>
    </row>
    <row r="88" spans="1:1" x14ac:dyDescent="0.25">
      <c r="A88" s="30" t="s">
        <v>174</v>
      </c>
    </row>
    <row r="89" spans="1:1" x14ac:dyDescent="0.25">
      <c r="A89" s="30" t="s">
        <v>175</v>
      </c>
    </row>
    <row r="90" spans="1:1" x14ac:dyDescent="0.25">
      <c r="A90" s="31" t="s">
        <v>176</v>
      </c>
    </row>
    <row r="91" spans="1:1" x14ac:dyDescent="0.25">
      <c r="A91" s="30" t="s">
        <v>191</v>
      </c>
    </row>
    <row r="92" spans="1:1" x14ac:dyDescent="0.25">
      <c r="A92" s="31" t="s">
        <v>177</v>
      </c>
    </row>
    <row r="93" spans="1:1" x14ac:dyDescent="0.25">
      <c r="A93" s="30" t="s">
        <v>178</v>
      </c>
    </row>
  </sheetData>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0"/>
  <sheetViews>
    <sheetView topLeftCell="A52" workbookViewId="0">
      <selection activeCell="E66" sqref="E66"/>
    </sheetView>
  </sheetViews>
  <sheetFormatPr defaultRowHeight="15" x14ac:dyDescent="0.25"/>
  <cols>
    <col min="1" max="1" width="26" bestFit="1" customWidth="1"/>
  </cols>
  <sheetData>
    <row r="1" spans="1:5" x14ac:dyDescent="0.25">
      <c r="A1" s="1" t="s">
        <v>4</v>
      </c>
      <c r="B1" s="1" t="s">
        <v>9</v>
      </c>
    </row>
    <row r="2" spans="1:5" x14ac:dyDescent="0.25">
      <c r="A2" t="s">
        <v>74</v>
      </c>
      <c r="B2" t="s">
        <v>10</v>
      </c>
      <c r="E2" s="1" t="s">
        <v>181</v>
      </c>
    </row>
    <row r="3" spans="1:5" x14ac:dyDescent="0.25">
      <c r="A3" t="s">
        <v>75</v>
      </c>
      <c r="B3" t="s">
        <v>10</v>
      </c>
      <c r="E3" t="s">
        <v>96</v>
      </c>
    </row>
    <row r="4" spans="1:5" x14ac:dyDescent="0.25">
      <c r="A4" t="s">
        <v>76</v>
      </c>
      <c r="B4" t="s">
        <v>11</v>
      </c>
      <c r="E4" t="s">
        <v>102</v>
      </c>
    </row>
    <row r="5" spans="1:5" x14ac:dyDescent="0.25">
      <c r="A5" t="s">
        <v>77</v>
      </c>
      <c r="B5" t="s">
        <v>11</v>
      </c>
      <c r="E5" t="s">
        <v>92</v>
      </c>
    </row>
    <row r="6" spans="1:5" x14ac:dyDescent="0.25">
      <c r="A6" t="s">
        <v>78</v>
      </c>
      <c r="B6" t="s">
        <v>10</v>
      </c>
      <c r="E6" t="s">
        <v>78</v>
      </c>
    </row>
    <row r="7" spans="1:5" x14ac:dyDescent="0.25">
      <c r="A7" t="s">
        <v>79</v>
      </c>
      <c r="B7" t="s">
        <v>10</v>
      </c>
      <c r="E7" t="s">
        <v>99</v>
      </c>
    </row>
    <row r="8" spans="1:5" x14ac:dyDescent="0.25">
      <c r="A8" t="s">
        <v>80</v>
      </c>
      <c r="B8" t="s">
        <v>10</v>
      </c>
      <c r="E8" t="s">
        <v>74</v>
      </c>
    </row>
    <row r="9" spans="1:5" x14ac:dyDescent="0.25">
      <c r="A9" t="s">
        <v>81</v>
      </c>
      <c r="B9" t="s">
        <v>10</v>
      </c>
      <c r="E9" t="s">
        <v>110</v>
      </c>
    </row>
    <row r="10" spans="1:5" x14ac:dyDescent="0.25">
      <c r="A10" t="s">
        <v>82</v>
      </c>
      <c r="B10" t="s">
        <v>10</v>
      </c>
      <c r="E10" t="s">
        <v>80</v>
      </c>
    </row>
    <row r="11" spans="1:5" x14ac:dyDescent="0.25">
      <c r="A11" t="s">
        <v>83</v>
      </c>
      <c r="B11" t="s">
        <v>10</v>
      </c>
      <c r="E11" t="s">
        <v>95</v>
      </c>
    </row>
    <row r="12" spans="1:5" x14ac:dyDescent="0.25">
      <c r="A12" t="s">
        <v>84</v>
      </c>
      <c r="B12" t="s">
        <v>10</v>
      </c>
      <c r="E12" t="s">
        <v>88</v>
      </c>
    </row>
    <row r="13" spans="1:5" x14ac:dyDescent="0.25">
      <c r="A13" t="s">
        <v>85</v>
      </c>
      <c r="B13" t="s">
        <v>10</v>
      </c>
      <c r="E13" t="s">
        <v>97</v>
      </c>
    </row>
    <row r="14" spans="1:5" x14ac:dyDescent="0.25">
      <c r="A14" t="s">
        <v>86</v>
      </c>
      <c r="B14" t="s">
        <v>10</v>
      </c>
      <c r="E14" t="s">
        <v>196</v>
      </c>
    </row>
    <row r="15" spans="1:5" x14ac:dyDescent="0.25">
      <c r="A15" t="s">
        <v>87</v>
      </c>
      <c r="B15" t="s">
        <v>11</v>
      </c>
      <c r="E15" t="s">
        <v>98</v>
      </c>
    </row>
    <row r="16" spans="1:5" x14ac:dyDescent="0.25">
      <c r="A16" t="s">
        <v>88</v>
      </c>
      <c r="B16" t="s">
        <v>10</v>
      </c>
      <c r="E16" t="s">
        <v>91</v>
      </c>
    </row>
    <row r="17" spans="1:5" x14ac:dyDescent="0.25">
      <c r="A17" t="s">
        <v>89</v>
      </c>
      <c r="B17" t="s">
        <v>10</v>
      </c>
      <c r="E17" t="s">
        <v>76</v>
      </c>
    </row>
    <row r="18" spans="1:5" x14ac:dyDescent="0.25">
      <c r="A18" t="s">
        <v>90</v>
      </c>
      <c r="B18" t="s">
        <v>10</v>
      </c>
    </row>
    <row r="19" spans="1:5" x14ac:dyDescent="0.25">
      <c r="A19" t="s">
        <v>183</v>
      </c>
      <c r="B19" t="s">
        <v>10</v>
      </c>
      <c r="E19" s="1" t="s">
        <v>182</v>
      </c>
    </row>
    <row r="20" spans="1:5" x14ac:dyDescent="0.25">
      <c r="A20" t="s">
        <v>91</v>
      </c>
      <c r="B20" t="s">
        <v>11</v>
      </c>
      <c r="E20" t="s">
        <v>84</v>
      </c>
    </row>
    <row r="21" spans="1:5" x14ac:dyDescent="0.25">
      <c r="A21" t="s">
        <v>92</v>
      </c>
      <c r="B21" t="s">
        <v>10</v>
      </c>
      <c r="E21" t="s">
        <v>81</v>
      </c>
    </row>
    <row r="22" spans="1:5" x14ac:dyDescent="0.25">
      <c r="A22" t="s">
        <v>93</v>
      </c>
      <c r="B22" t="s">
        <v>10</v>
      </c>
      <c r="E22" t="s">
        <v>82</v>
      </c>
    </row>
    <row r="23" spans="1:5" x14ac:dyDescent="0.25">
      <c r="A23" t="s">
        <v>94</v>
      </c>
      <c r="B23" t="s">
        <v>10</v>
      </c>
      <c r="E23" t="s">
        <v>105</v>
      </c>
    </row>
    <row r="24" spans="1:5" x14ac:dyDescent="0.25">
      <c r="A24" t="s">
        <v>95</v>
      </c>
      <c r="B24" t="s">
        <v>10</v>
      </c>
      <c r="E24" t="s">
        <v>90</v>
      </c>
    </row>
    <row r="25" spans="1:5" x14ac:dyDescent="0.25">
      <c r="A25" t="s">
        <v>96</v>
      </c>
      <c r="B25" t="s">
        <v>10</v>
      </c>
      <c r="E25" t="s">
        <v>85</v>
      </c>
    </row>
    <row r="26" spans="1:5" x14ac:dyDescent="0.25">
      <c r="A26" t="s">
        <v>97</v>
      </c>
      <c r="B26" t="s">
        <v>10</v>
      </c>
      <c r="E26" t="s">
        <v>104</v>
      </c>
    </row>
    <row r="27" spans="1:5" x14ac:dyDescent="0.25">
      <c r="A27" t="s">
        <v>98</v>
      </c>
      <c r="B27" t="s">
        <v>11</v>
      </c>
      <c r="E27" t="s">
        <v>89</v>
      </c>
    </row>
    <row r="28" spans="1:5" x14ac:dyDescent="0.25">
      <c r="A28" t="s">
        <v>99</v>
      </c>
      <c r="B28" t="s">
        <v>10</v>
      </c>
      <c r="E28" t="s">
        <v>183</v>
      </c>
    </row>
    <row r="29" spans="1:5" x14ac:dyDescent="0.25">
      <c r="A29" t="s">
        <v>100</v>
      </c>
      <c r="B29" t="s">
        <v>10</v>
      </c>
      <c r="E29" t="s">
        <v>119</v>
      </c>
    </row>
    <row r="30" spans="1:5" x14ac:dyDescent="0.25">
      <c r="A30" t="s">
        <v>101</v>
      </c>
      <c r="B30" t="s">
        <v>10</v>
      </c>
      <c r="E30" t="s">
        <v>107</v>
      </c>
    </row>
    <row r="31" spans="1:5" x14ac:dyDescent="0.25">
      <c r="A31" t="s">
        <v>102</v>
      </c>
      <c r="B31" t="s">
        <v>10</v>
      </c>
      <c r="E31" t="s">
        <v>93</v>
      </c>
    </row>
    <row r="32" spans="1:5" x14ac:dyDescent="0.25">
      <c r="A32" t="s">
        <v>103</v>
      </c>
      <c r="B32" t="s">
        <v>10</v>
      </c>
      <c r="E32" s="34" t="s">
        <v>118</v>
      </c>
    </row>
    <row r="33" spans="1:5" x14ac:dyDescent="0.25">
      <c r="A33" t="s">
        <v>104</v>
      </c>
      <c r="B33" t="s">
        <v>10</v>
      </c>
      <c r="E33" t="s">
        <v>100</v>
      </c>
    </row>
    <row r="34" spans="1:5" x14ac:dyDescent="0.25">
      <c r="A34" t="s">
        <v>118</v>
      </c>
      <c r="B34" t="s">
        <v>10</v>
      </c>
      <c r="E34" t="s">
        <v>108</v>
      </c>
    </row>
    <row r="35" spans="1:5" x14ac:dyDescent="0.25">
      <c r="A35" t="s">
        <v>114</v>
      </c>
      <c r="B35" t="s">
        <v>10</v>
      </c>
    </row>
    <row r="36" spans="1:5" x14ac:dyDescent="0.25">
      <c r="A36" t="s">
        <v>105</v>
      </c>
      <c r="B36" t="s">
        <v>11</v>
      </c>
      <c r="E36" s="1" t="s">
        <v>184</v>
      </c>
    </row>
    <row r="37" spans="1:5" x14ac:dyDescent="0.25">
      <c r="A37" t="s">
        <v>106</v>
      </c>
      <c r="B37" t="s">
        <v>10</v>
      </c>
      <c r="E37" t="s">
        <v>124</v>
      </c>
    </row>
    <row r="38" spans="1:5" x14ac:dyDescent="0.25">
      <c r="A38" t="s">
        <v>107</v>
      </c>
      <c r="B38" t="s">
        <v>11</v>
      </c>
      <c r="E38" t="s">
        <v>106</v>
      </c>
    </row>
    <row r="39" spans="1:5" x14ac:dyDescent="0.25">
      <c r="A39" t="s">
        <v>108</v>
      </c>
      <c r="B39" t="s">
        <v>11</v>
      </c>
      <c r="E39" t="s">
        <v>86</v>
      </c>
    </row>
    <row r="40" spans="1:5" x14ac:dyDescent="0.25">
      <c r="A40" t="s">
        <v>115</v>
      </c>
      <c r="B40" t="s">
        <v>10</v>
      </c>
      <c r="E40" t="s">
        <v>83</v>
      </c>
    </row>
    <row r="41" spans="1:5" x14ac:dyDescent="0.25">
      <c r="A41" t="s">
        <v>196</v>
      </c>
      <c r="B41" t="s">
        <v>11</v>
      </c>
      <c r="E41" t="s">
        <v>87</v>
      </c>
    </row>
    <row r="42" spans="1:5" x14ac:dyDescent="0.25">
      <c r="A42" t="s">
        <v>109</v>
      </c>
      <c r="B42" t="s">
        <v>10</v>
      </c>
      <c r="E42" t="s">
        <v>103</v>
      </c>
    </row>
    <row r="43" spans="1:5" x14ac:dyDescent="0.25">
      <c r="A43" t="s">
        <v>110</v>
      </c>
      <c r="B43" t="s">
        <v>10</v>
      </c>
      <c r="E43" t="s">
        <v>185</v>
      </c>
    </row>
    <row r="44" spans="1:5" x14ac:dyDescent="0.25">
      <c r="A44" s="34" t="s">
        <v>117</v>
      </c>
      <c r="B44" t="s">
        <v>11</v>
      </c>
      <c r="E44" t="s">
        <v>126</v>
      </c>
    </row>
    <row r="45" spans="1:5" x14ac:dyDescent="0.25">
      <c r="A45" t="s">
        <v>121</v>
      </c>
      <c r="B45" t="s">
        <v>11</v>
      </c>
      <c r="E45" t="s">
        <v>125</v>
      </c>
    </row>
    <row r="46" spans="1:5" x14ac:dyDescent="0.25">
      <c r="A46" t="s">
        <v>122</v>
      </c>
      <c r="B46" t="s">
        <v>10</v>
      </c>
      <c r="E46" t="s">
        <v>77</v>
      </c>
    </row>
    <row r="47" spans="1:5" x14ac:dyDescent="0.25">
      <c r="A47" t="s">
        <v>123</v>
      </c>
      <c r="B47" t="s">
        <v>10</v>
      </c>
      <c r="E47" t="s">
        <v>127</v>
      </c>
    </row>
    <row r="48" spans="1:5" x14ac:dyDescent="0.25">
      <c r="A48" t="s">
        <v>124</v>
      </c>
      <c r="B48" t="s">
        <v>10</v>
      </c>
      <c r="E48" t="s">
        <v>122</v>
      </c>
    </row>
    <row r="49" spans="1:5" x14ac:dyDescent="0.25">
      <c r="A49" t="s">
        <v>125</v>
      </c>
      <c r="B49" t="s">
        <v>10</v>
      </c>
      <c r="E49" t="s">
        <v>94</v>
      </c>
    </row>
    <row r="50" spans="1:5" x14ac:dyDescent="0.25">
      <c r="A50" t="s">
        <v>126</v>
      </c>
      <c r="B50" t="s">
        <v>11</v>
      </c>
      <c r="E50" t="s">
        <v>109</v>
      </c>
    </row>
    <row r="51" spans="1:5" x14ac:dyDescent="0.25">
      <c r="A51" t="s">
        <v>127</v>
      </c>
      <c r="B51" t="s">
        <v>10</v>
      </c>
      <c r="E51" t="s">
        <v>115</v>
      </c>
    </row>
    <row r="52" spans="1:5" x14ac:dyDescent="0.25">
      <c r="A52" t="s">
        <v>128</v>
      </c>
      <c r="B52" t="s">
        <v>10</v>
      </c>
    </row>
    <row r="53" spans="1:5" x14ac:dyDescent="0.25">
      <c r="A53" t="s">
        <v>129</v>
      </c>
      <c r="B53" t="s">
        <v>11</v>
      </c>
      <c r="E53" s="1" t="s">
        <v>186</v>
      </c>
    </row>
    <row r="54" spans="1:5" x14ac:dyDescent="0.25">
      <c r="A54" t="s">
        <v>129</v>
      </c>
      <c r="B54" t="s">
        <v>11</v>
      </c>
      <c r="E54" t="s">
        <v>101</v>
      </c>
    </row>
    <row r="55" spans="1:5" x14ac:dyDescent="0.25">
      <c r="A55" t="s">
        <v>179</v>
      </c>
      <c r="B55" t="s">
        <v>10</v>
      </c>
      <c r="E55" s="34" t="s">
        <v>117</v>
      </c>
    </row>
    <row r="56" spans="1:5" x14ac:dyDescent="0.25">
      <c r="A56" t="s">
        <v>180</v>
      </c>
      <c r="B56" t="s">
        <v>11</v>
      </c>
      <c r="E56" s="34" t="s">
        <v>75</v>
      </c>
    </row>
    <row r="57" spans="1:5" x14ac:dyDescent="0.25">
      <c r="A57" t="s">
        <v>187</v>
      </c>
      <c r="B57" t="s">
        <v>11</v>
      </c>
      <c r="E57" t="s">
        <v>121</v>
      </c>
    </row>
    <row r="58" spans="1:5" x14ac:dyDescent="0.25">
      <c r="A58" t="s">
        <v>188</v>
      </c>
      <c r="B58" t="s">
        <v>10</v>
      </c>
      <c r="E58" t="s">
        <v>123</v>
      </c>
    </row>
    <row r="59" spans="1:5" x14ac:dyDescent="0.25">
      <c r="A59" t="s">
        <v>189</v>
      </c>
      <c r="B59" t="s">
        <v>11</v>
      </c>
      <c r="E59" t="s">
        <v>128</v>
      </c>
    </row>
    <row r="60" spans="1:5" x14ac:dyDescent="0.25">
      <c r="A60" t="s">
        <v>190</v>
      </c>
      <c r="B60" t="s">
        <v>11</v>
      </c>
      <c r="E60" t="s">
        <v>129</v>
      </c>
    </row>
    <row r="61" spans="1:5" x14ac:dyDescent="0.25">
      <c r="A61" t="s">
        <v>193</v>
      </c>
      <c r="B61" t="s">
        <v>10</v>
      </c>
      <c r="E61" t="s">
        <v>179</v>
      </c>
    </row>
    <row r="62" spans="1:5" x14ac:dyDescent="0.25">
      <c r="A62" t="s">
        <v>194</v>
      </c>
      <c r="B62" t="s">
        <v>10</v>
      </c>
      <c r="E62" t="s">
        <v>180</v>
      </c>
    </row>
    <row r="63" spans="1:5" x14ac:dyDescent="0.25">
      <c r="A63" t="s">
        <v>195</v>
      </c>
      <c r="B63" t="s">
        <v>10</v>
      </c>
      <c r="E63" t="s">
        <v>187</v>
      </c>
    </row>
    <row r="64" spans="1:5" x14ac:dyDescent="0.25">
      <c r="A64" t="s">
        <v>198</v>
      </c>
      <c r="B64" t="s">
        <v>10</v>
      </c>
      <c r="E64" t="s">
        <v>188</v>
      </c>
    </row>
    <row r="65" spans="5:5" x14ac:dyDescent="0.25">
      <c r="E65" t="s">
        <v>189</v>
      </c>
    </row>
    <row r="66" spans="5:5" x14ac:dyDescent="0.25">
      <c r="E66" t="s">
        <v>190</v>
      </c>
    </row>
    <row r="67" spans="5:5" x14ac:dyDescent="0.25">
      <c r="E67" t="s">
        <v>193</v>
      </c>
    </row>
    <row r="68" spans="5:5" x14ac:dyDescent="0.25">
      <c r="E68" t="s">
        <v>194</v>
      </c>
    </row>
    <row r="69" spans="5:5" x14ac:dyDescent="0.25">
      <c r="E69" t="s">
        <v>195</v>
      </c>
    </row>
    <row r="70" spans="5:5" x14ac:dyDescent="0.25">
      <c r="E70" t="s">
        <v>198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1"/>
  <sheetViews>
    <sheetView workbookViewId="0">
      <pane ySplit="1" topLeftCell="A2" activePane="bottomLeft" state="frozen"/>
      <selection pane="bottomLeft" activeCell="G8" sqref="G8"/>
    </sheetView>
  </sheetViews>
  <sheetFormatPr defaultRowHeight="15" x14ac:dyDescent="0.25"/>
  <cols>
    <col min="1" max="1" width="22.85546875" style="20" bestFit="1" customWidth="1"/>
    <col min="2" max="3" width="9.140625" style="20"/>
    <col min="4" max="4" width="9.140625" style="22"/>
    <col min="5" max="5" width="9.140625" style="24"/>
    <col min="6" max="6" width="9.140625" style="2"/>
    <col min="7" max="7" width="11.42578125" bestFit="1" customWidth="1"/>
    <col min="9" max="9" width="9.140625" style="20"/>
    <col min="10" max="12" width="9.140625" style="15"/>
    <col min="13" max="13" width="12.7109375" style="18" bestFit="1" customWidth="1"/>
  </cols>
  <sheetData>
    <row r="1" spans="1:15" s="1" customFormat="1" x14ac:dyDescent="0.25">
      <c r="A1" s="19" t="s">
        <v>4</v>
      </c>
      <c r="B1" s="19" t="s">
        <v>5</v>
      </c>
      <c r="C1" s="19" t="s">
        <v>6</v>
      </c>
      <c r="D1" s="21" t="s">
        <v>0</v>
      </c>
      <c r="E1" s="23" t="s">
        <v>7</v>
      </c>
      <c r="F1" s="13" t="s">
        <v>3</v>
      </c>
      <c r="G1" s="1" t="s">
        <v>66</v>
      </c>
      <c r="H1" s="1" t="s">
        <v>8</v>
      </c>
      <c r="I1" s="19" t="s">
        <v>61</v>
      </c>
      <c r="J1" s="14" t="s">
        <v>62</v>
      </c>
      <c r="K1" s="14" t="s">
        <v>63</v>
      </c>
      <c r="L1" s="14" t="s">
        <v>64</v>
      </c>
      <c r="M1" s="17" t="s">
        <v>65</v>
      </c>
      <c r="O1" s="1" t="s">
        <v>192</v>
      </c>
    </row>
    <row r="2" spans="1:15" x14ac:dyDescent="0.25">
      <c r="A2" s="20" t="s">
        <v>128</v>
      </c>
      <c r="B2" s="20" t="s">
        <v>10</v>
      </c>
      <c r="C2" s="20">
        <v>1</v>
      </c>
      <c r="D2" s="22">
        <v>8.1</v>
      </c>
      <c r="E2" s="24">
        <v>2.8287037037037038E-2</v>
      </c>
      <c r="F2" s="2">
        <f>E2/D2</f>
        <v>3.4922267946959308E-3</v>
      </c>
      <c r="G2">
        <f>IF(B2="F",VLOOKUP(D2,Barem!$B$2:$C$7,2,1),VLOOKUP(D2,Barem!$B$8:$C$13,2,1))</f>
        <v>2</v>
      </c>
      <c r="H2">
        <f>IF(G2=0,0,IF(B2="F",VLOOKUP(F2,Barem!$G$2:$H$7,2,1),VLOOKUP(F2,Barem!$G$8:$H$13,2,1)))</f>
        <v>2</v>
      </c>
      <c r="I2" s="20">
        <v>2</v>
      </c>
      <c r="J2" s="15">
        <f>VLOOKUP($C2, Barem!$L:$N,3,0)</f>
        <v>0.3</v>
      </c>
      <c r="K2" s="15">
        <f>VLOOKUP($C2, Barem!$L:$O,4,0)</f>
        <v>0.2</v>
      </c>
      <c r="L2" s="15">
        <f>VLOOKUP($C2, Barem!$L:$P,5,0)</f>
        <v>0.5</v>
      </c>
      <c r="M2" s="18">
        <f>G2*J2+H2*K2+I2*L2</f>
        <v>2</v>
      </c>
      <c r="O2" s="33">
        <v>43101</v>
      </c>
    </row>
    <row r="3" spans="1:15" x14ac:dyDescent="0.25">
      <c r="A3" s="20" t="s">
        <v>118</v>
      </c>
      <c r="B3" s="20" t="s">
        <v>10</v>
      </c>
      <c r="C3" s="20">
        <v>1</v>
      </c>
      <c r="D3" s="22">
        <v>21.9</v>
      </c>
      <c r="E3" s="24">
        <v>9.3807870370370375E-2</v>
      </c>
      <c r="F3" s="2">
        <f t="shared" ref="F3:F48" si="0">E3/D3</f>
        <v>4.2834644004735335E-3</v>
      </c>
      <c r="G3">
        <f>IF(B3="F",VLOOKUP(D3,Barem!$B$2:$C$7,2,1),VLOOKUP(D3,Barem!$B$8:$C$13,2,1))</f>
        <v>5</v>
      </c>
      <c r="H3">
        <f>IF(G3=0,0,IF(B3="F",VLOOKUP(F3,Barem!$G$2:$H$7,2,1),VLOOKUP(F3,Barem!$G$8:$H$13,2,1)))</f>
        <v>1</v>
      </c>
      <c r="I3" s="20">
        <v>0</v>
      </c>
      <c r="J3" s="15">
        <f>VLOOKUP($C3, Barem!$L:$N,3,0)</f>
        <v>0.3</v>
      </c>
      <c r="K3" s="15">
        <f>VLOOKUP($C3, Barem!$L:$O,4,0)</f>
        <v>0.2</v>
      </c>
      <c r="L3" s="15">
        <f>VLOOKUP($C3, Barem!$L:$P,5,0)</f>
        <v>0.5</v>
      </c>
      <c r="M3" s="18">
        <f t="shared" ref="M3:M48" si="1">G3*J3+H3*K3+I3*L3</f>
        <v>1.7</v>
      </c>
      <c r="O3" s="33">
        <v>43101</v>
      </c>
    </row>
    <row r="4" spans="1:15" x14ac:dyDescent="0.25">
      <c r="A4" s="20" t="s">
        <v>86</v>
      </c>
      <c r="B4" s="20" t="s">
        <v>10</v>
      </c>
      <c r="C4" s="20">
        <v>1</v>
      </c>
      <c r="D4" s="22">
        <v>18.899999999999999</v>
      </c>
      <c r="E4" s="24">
        <v>6.548611111111112E-2</v>
      </c>
      <c r="F4" s="2">
        <f t="shared" si="0"/>
        <v>3.4648736037624934E-3</v>
      </c>
      <c r="G4">
        <f>IF(B4="F",VLOOKUP(D4,Barem!$B$2:$C$7,2,1),VLOOKUP(D4,Barem!$B$8:$C$13,2,1))</f>
        <v>4</v>
      </c>
      <c r="H4">
        <f>IF(G4=0,0,IF(B4="F",VLOOKUP(F4,Barem!$G$2:$H$7,2,1),VLOOKUP(F4,Barem!$G$8:$H$13,2,1)))</f>
        <v>3</v>
      </c>
      <c r="I4" s="20">
        <v>3</v>
      </c>
      <c r="J4" s="15">
        <f>VLOOKUP($C4, Barem!$L:$N,3,0)</f>
        <v>0.3</v>
      </c>
      <c r="K4" s="15">
        <f>VLOOKUP($C4, Barem!$L:$O,4,0)</f>
        <v>0.2</v>
      </c>
      <c r="L4" s="15">
        <f>VLOOKUP($C4, Barem!$L:$P,5,0)</f>
        <v>0.5</v>
      </c>
      <c r="M4" s="18">
        <f t="shared" si="1"/>
        <v>3.3</v>
      </c>
      <c r="O4" s="33">
        <v>43101</v>
      </c>
    </row>
    <row r="5" spans="1:15" x14ac:dyDescent="0.25">
      <c r="A5" s="20" t="s">
        <v>179</v>
      </c>
      <c r="B5" s="20" t="s">
        <v>10</v>
      </c>
      <c r="C5" s="20">
        <v>1</v>
      </c>
      <c r="D5" s="22">
        <v>21</v>
      </c>
      <c r="E5" s="24">
        <v>7.0532407407407405E-2</v>
      </c>
      <c r="F5" s="2">
        <f t="shared" si="0"/>
        <v>3.3586860670194001E-3</v>
      </c>
      <c r="G5">
        <f>IF(B5="F",VLOOKUP(D5,Barem!$B$2:$C$7,2,1),VLOOKUP(D5,Barem!$B$8:$C$13,2,1))</f>
        <v>5</v>
      </c>
      <c r="H5">
        <f>IF(G5=0,0,IF(B5="F",VLOOKUP(F5,Barem!$G$2:$H$7,2,1),VLOOKUP(F5,Barem!$G$8:$H$13,2,1)))</f>
        <v>3</v>
      </c>
      <c r="I5" s="20">
        <v>2</v>
      </c>
      <c r="J5" s="15">
        <f>VLOOKUP($C5, Barem!$L:$N,3,0)</f>
        <v>0.3</v>
      </c>
      <c r="K5" s="15">
        <f>VLOOKUP($C5, Barem!$L:$O,4,0)</f>
        <v>0.2</v>
      </c>
      <c r="L5" s="15">
        <f>VLOOKUP($C5, Barem!$L:$P,5,0)</f>
        <v>0.5</v>
      </c>
      <c r="M5" s="18">
        <f t="shared" si="1"/>
        <v>3.1</v>
      </c>
      <c r="O5" s="33">
        <v>43101</v>
      </c>
    </row>
    <row r="6" spans="1:15" x14ac:dyDescent="0.25">
      <c r="A6" s="20" t="s">
        <v>180</v>
      </c>
      <c r="B6" s="20" t="s">
        <v>11</v>
      </c>
      <c r="C6" s="20">
        <v>1</v>
      </c>
      <c r="D6" s="22">
        <v>6.92</v>
      </c>
      <c r="E6" s="24">
        <v>3.366898148148148E-2</v>
      </c>
      <c r="F6" s="2">
        <f t="shared" si="0"/>
        <v>4.8654597516591732E-3</v>
      </c>
      <c r="G6">
        <f>IF(B6="F",VLOOKUP(D6,Barem!$B$2:$C$7,2,1),VLOOKUP(D6,Barem!$B$8:$C$13,2,1))</f>
        <v>2</v>
      </c>
      <c r="H6">
        <f>IF(G6=0,0,IF(B6="F",VLOOKUP(F6,Barem!$G$2:$H$7,2,1),VLOOKUP(F6,Barem!$G$8:$H$13,2,1)))</f>
        <v>1</v>
      </c>
      <c r="I6" s="20">
        <v>2</v>
      </c>
      <c r="J6" s="15">
        <f>VLOOKUP($C6, Barem!$L:$N,3,0)</f>
        <v>0.3</v>
      </c>
      <c r="K6" s="15">
        <f>VLOOKUP($C6, Barem!$L:$O,4,0)</f>
        <v>0.2</v>
      </c>
      <c r="L6" s="15">
        <f>VLOOKUP($C6, Barem!$L:$P,5,0)</f>
        <v>0.5</v>
      </c>
      <c r="M6" s="18">
        <f t="shared" si="1"/>
        <v>1.8</v>
      </c>
      <c r="O6" s="33">
        <v>43101</v>
      </c>
    </row>
    <row r="7" spans="1:15" x14ac:dyDescent="0.25">
      <c r="A7" s="20" t="s">
        <v>188</v>
      </c>
      <c r="B7" s="20" t="s">
        <v>10</v>
      </c>
      <c r="C7" s="20">
        <v>1</v>
      </c>
      <c r="D7" s="22">
        <v>21.4</v>
      </c>
      <c r="E7" s="24">
        <v>9.6967592592592591E-2</v>
      </c>
      <c r="F7" s="2">
        <f t="shared" si="0"/>
        <v>4.5311959155417102E-3</v>
      </c>
      <c r="G7">
        <f>IF(B7="F",VLOOKUP(D7,Barem!$B$2:$C$7,2,1),VLOOKUP(D7,Barem!$B$8:$C$13,2,1))</f>
        <v>5</v>
      </c>
      <c r="H7">
        <f>IF(G7=0,0,IF(B7="F",VLOOKUP(F7,Barem!$G$2:$H$7,2,1),VLOOKUP(F7,Barem!$G$8:$H$13,2,1)))</f>
        <v>1</v>
      </c>
      <c r="I7" s="20">
        <v>3</v>
      </c>
      <c r="J7" s="15">
        <f>VLOOKUP($C7, Barem!$L:$N,3,0)</f>
        <v>0.3</v>
      </c>
      <c r="K7" s="15">
        <f>VLOOKUP($C7, Barem!$L:$O,4,0)</f>
        <v>0.2</v>
      </c>
      <c r="L7" s="15">
        <f>VLOOKUP($C7, Barem!$L:$P,5,0)</f>
        <v>0.5</v>
      </c>
      <c r="M7" s="18">
        <f t="shared" si="1"/>
        <v>3.2</v>
      </c>
      <c r="O7" s="33">
        <v>43101</v>
      </c>
    </row>
    <row r="8" spans="1:15" x14ac:dyDescent="0.25">
      <c r="A8" s="20" t="s">
        <v>96</v>
      </c>
      <c r="B8" s="20" t="s">
        <v>10</v>
      </c>
      <c r="C8" s="20">
        <v>1</v>
      </c>
      <c r="D8" s="22">
        <v>21</v>
      </c>
      <c r="E8" s="24">
        <v>8.3958333333333343E-2</v>
      </c>
      <c r="F8" s="2">
        <f t="shared" si="0"/>
        <v>3.9980158730158737E-3</v>
      </c>
      <c r="G8">
        <f>IF(B8="F",VLOOKUP(D8,Barem!$B$2:$C$7,2,1),VLOOKUP(D8,Barem!$B$8:$C$13,2,1))</f>
        <v>5</v>
      </c>
      <c r="H8">
        <f>IF(G8=0,0,IF(B8="F",VLOOKUP(F8,Barem!$G$2:$H$7,2,1),VLOOKUP(F8,Barem!$G$8:$H$13,2,1)))</f>
        <v>2</v>
      </c>
      <c r="I8" s="20">
        <v>3</v>
      </c>
      <c r="J8" s="15">
        <f>VLOOKUP($C8, Barem!$L:$N,3,0)</f>
        <v>0.3</v>
      </c>
      <c r="K8" s="15">
        <f>VLOOKUP($C8, Barem!$L:$O,4,0)</f>
        <v>0.2</v>
      </c>
      <c r="L8" s="15">
        <f>VLOOKUP($C8, Barem!$L:$P,5,0)</f>
        <v>0.5</v>
      </c>
      <c r="M8" s="18">
        <f t="shared" si="1"/>
        <v>3.4</v>
      </c>
      <c r="O8" s="33">
        <v>43101</v>
      </c>
    </row>
    <row r="9" spans="1:15" x14ac:dyDescent="0.25">
      <c r="A9" s="20" t="s">
        <v>89</v>
      </c>
      <c r="B9" s="20" t="s">
        <v>10</v>
      </c>
      <c r="C9" s="20">
        <v>1</v>
      </c>
      <c r="D9" s="22">
        <v>7.2</v>
      </c>
      <c r="E9" s="24">
        <v>2.8634259259259262E-2</v>
      </c>
      <c r="F9" s="2">
        <f t="shared" si="0"/>
        <v>3.9769804526748973E-3</v>
      </c>
      <c r="G9">
        <f>IF(B9="F",VLOOKUP(D9,Barem!$B$2:$C$7,2,1),VLOOKUP(D9,Barem!$B$8:$C$13,2,1))</f>
        <v>2</v>
      </c>
      <c r="H9">
        <f>IF(G9=0,0,IF(B9="F",VLOOKUP(F9,Barem!$G$2:$H$7,2,1),VLOOKUP(F9,Barem!$G$8:$H$13,2,1)))</f>
        <v>2</v>
      </c>
      <c r="I9" s="20">
        <v>2</v>
      </c>
      <c r="J9" s="15">
        <f>VLOOKUP($C9, Barem!$L:$N,3,0)</f>
        <v>0.3</v>
      </c>
      <c r="K9" s="15">
        <f>VLOOKUP($C9, Barem!$L:$O,4,0)</f>
        <v>0.2</v>
      </c>
      <c r="L9" s="15">
        <f>VLOOKUP($C9, Barem!$L:$P,5,0)</f>
        <v>0.5</v>
      </c>
      <c r="M9" s="18">
        <f t="shared" si="1"/>
        <v>2</v>
      </c>
      <c r="O9" s="33">
        <v>43101</v>
      </c>
    </row>
    <row r="10" spans="1:15" x14ac:dyDescent="0.25">
      <c r="A10" s="20" t="s">
        <v>129</v>
      </c>
      <c r="B10" s="20" t="s">
        <v>11</v>
      </c>
      <c r="C10" s="20">
        <v>1</v>
      </c>
      <c r="D10" s="22">
        <v>15.2</v>
      </c>
      <c r="E10" s="24">
        <v>6.5787037037037033E-2</v>
      </c>
      <c r="F10" s="2">
        <f t="shared" si="0"/>
        <v>4.3280945419103311E-3</v>
      </c>
      <c r="G10">
        <f>IF(B10="F",VLOOKUP(D10,Barem!$B$2:$C$7,2,1),VLOOKUP(D10,Barem!$B$8:$C$13,2,1))</f>
        <v>5</v>
      </c>
      <c r="H10">
        <f>IF(G10=0,0,IF(B10="F",VLOOKUP(F10,Barem!$G$2:$H$7,2,1),VLOOKUP(F10,Barem!$G$8:$H$13,2,1)))</f>
        <v>2</v>
      </c>
      <c r="I10" s="20">
        <v>3</v>
      </c>
      <c r="J10" s="15">
        <f>VLOOKUP($C10, Barem!$L:$N,3,0)</f>
        <v>0.3</v>
      </c>
      <c r="K10" s="15">
        <f>VLOOKUP($C10, Barem!$L:$O,4,0)</f>
        <v>0.2</v>
      </c>
      <c r="L10" s="15">
        <f>VLOOKUP($C10, Barem!$L:$P,5,0)</f>
        <v>0.5</v>
      </c>
      <c r="M10" s="18">
        <f t="shared" si="1"/>
        <v>3.4</v>
      </c>
      <c r="O10" s="33">
        <v>43102</v>
      </c>
    </row>
    <row r="11" spans="1:15" x14ac:dyDescent="0.25">
      <c r="A11" s="20" t="s">
        <v>106</v>
      </c>
      <c r="B11" s="20" t="s">
        <v>10</v>
      </c>
      <c r="C11" s="20">
        <v>1</v>
      </c>
      <c r="D11" s="22">
        <v>10</v>
      </c>
      <c r="E11" s="24">
        <v>3.1041666666666665E-2</v>
      </c>
      <c r="F11" s="2">
        <f t="shared" si="0"/>
        <v>3.1041666666666665E-3</v>
      </c>
      <c r="G11">
        <f>IF(B11="F",VLOOKUP(D11,Barem!$B$2:$C$7,2,1),VLOOKUP(D11,Barem!$B$8:$C$13,2,1))</f>
        <v>3</v>
      </c>
      <c r="H11">
        <f>IF(G11=0,0,IF(B11="F",VLOOKUP(F11,Barem!$G$2:$H$7,2,1),VLOOKUP(F11,Barem!$G$8:$H$13,2,1)))</f>
        <v>4</v>
      </c>
      <c r="I11" s="20">
        <v>2</v>
      </c>
      <c r="J11" s="15">
        <f>VLOOKUP($C11, Barem!$L:$N,3,0)</f>
        <v>0.3</v>
      </c>
      <c r="K11" s="15">
        <f>VLOOKUP($C11, Barem!$L:$O,4,0)</f>
        <v>0.2</v>
      </c>
      <c r="L11" s="15">
        <f>VLOOKUP($C11, Barem!$L:$P,5,0)</f>
        <v>0.5</v>
      </c>
      <c r="M11" s="18">
        <f t="shared" si="1"/>
        <v>2.7</v>
      </c>
      <c r="O11" s="33">
        <v>43102</v>
      </c>
    </row>
    <row r="12" spans="1:15" x14ac:dyDescent="0.25">
      <c r="A12" s="20" t="s">
        <v>187</v>
      </c>
      <c r="B12" s="20" t="s">
        <v>11</v>
      </c>
      <c r="C12" s="20">
        <v>1</v>
      </c>
      <c r="D12" s="22">
        <v>6</v>
      </c>
      <c r="E12" s="24">
        <v>2.525462962962963E-2</v>
      </c>
      <c r="F12" s="2">
        <f t="shared" si="0"/>
        <v>4.2091049382716053E-3</v>
      </c>
      <c r="G12">
        <f>IF(B12="F",VLOOKUP(D12,Barem!$B$2:$C$7,2,1),VLOOKUP(D12,Barem!$B$8:$C$13,2,1))</f>
        <v>2</v>
      </c>
      <c r="H12">
        <f>IF(G12=0,0,IF(B12="F",VLOOKUP(F12,Barem!$G$2:$H$7,2,1),VLOOKUP(F12,Barem!$G$8:$H$13,2,1)))</f>
        <v>2</v>
      </c>
      <c r="I12" s="20">
        <v>4</v>
      </c>
      <c r="J12" s="15">
        <f>VLOOKUP($C12, Barem!$L:$N,3,0)</f>
        <v>0.3</v>
      </c>
      <c r="K12" s="15">
        <f>VLOOKUP($C12, Barem!$L:$O,4,0)</f>
        <v>0.2</v>
      </c>
      <c r="L12" s="15">
        <f>VLOOKUP($C12, Barem!$L:$P,5,0)</f>
        <v>0.5</v>
      </c>
      <c r="M12" s="18">
        <f t="shared" si="1"/>
        <v>3</v>
      </c>
      <c r="O12" s="33">
        <v>43102</v>
      </c>
    </row>
    <row r="13" spans="1:15" x14ac:dyDescent="0.25">
      <c r="A13" s="20" t="s">
        <v>84</v>
      </c>
      <c r="B13" s="20" t="s">
        <v>10</v>
      </c>
      <c r="C13" s="20">
        <v>1</v>
      </c>
      <c r="D13" s="22">
        <v>15.89</v>
      </c>
      <c r="E13" s="24">
        <v>6.9409722222222234E-2</v>
      </c>
      <c r="F13" s="2">
        <f t="shared" si="0"/>
        <v>4.3681385917068742E-3</v>
      </c>
      <c r="G13">
        <f>IF(B13="F",VLOOKUP(D13,Barem!$B$2:$C$7,2,1),VLOOKUP(D13,Barem!$B$8:$C$13,2,1))</f>
        <v>4</v>
      </c>
      <c r="H13">
        <f>IF(G13=0,0,IF(B13="F",VLOOKUP(F13,Barem!$G$2:$H$7,2,1),VLOOKUP(F13,Barem!$G$8:$H$13,2,1)))</f>
        <v>1</v>
      </c>
      <c r="I13" s="20">
        <v>5</v>
      </c>
      <c r="J13" s="15">
        <f>VLOOKUP($C13, Barem!$L:$N,3,0)</f>
        <v>0.3</v>
      </c>
      <c r="K13" s="15">
        <f>VLOOKUP($C13, Barem!$L:$O,4,0)</f>
        <v>0.2</v>
      </c>
      <c r="L13" s="15">
        <f>VLOOKUP($C13, Barem!$L:$P,5,0)</f>
        <v>0.5</v>
      </c>
      <c r="M13" s="18">
        <f t="shared" si="1"/>
        <v>3.9</v>
      </c>
      <c r="O13" s="33">
        <v>43102</v>
      </c>
    </row>
    <row r="14" spans="1:15" x14ac:dyDescent="0.25">
      <c r="A14" s="20" t="s">
        <v>95</v>
      </c>
      <c r="B14" s="20" t="s">
        <v>10</v>
      </c>
      <c r="C14" s="20">
        <v>1</v>
      </c>
      <c r="D14" s="22">
        <v>21.1</v>
      </c>
      <c r="E14" s="24">
        <v>7.1782407407407406E-2</v>
      </c>
      <c r="F14" s="2">
        <f t="shared" si="0"/>
        <v>3.402009829734948E-3</v>
      </c>
      <c r="G14">
        <f>IF(B14="F",VLOOKUP(D14,Barem!$B$2:$C$7,2,1),VLOOKUP(D14,Barem!$B$8:$C$13,2,1))</f>
        <v>5</v>
      </c>
      <c r="H14">
        <f>IF(G14=0,0,IF(B14="F",VLOOKUP(F14,Barem!$G$2:$H$7,2,1),VLOOKUP(F14,Barem!$G$8:$H$13,2,1)))</f>
        <v>3</v>
      </c>
      <c r="I14" s="20">
        <v>1</v>
      </c>
      <c r="J14" s="15">
        <f>VLOOKUP($C14, Barem!$L:$N,3,0)</f>
        <v>0.3</v>
      </c>
      <c r="K14" s="15">
        <f>VLOOKUP($C14, Barem!$L:$O,4,0)</f>
        <v>0.2</v>
      </c>
      <c r="L14" s="15">
        <f>VLOOKUP($C14, Barem!$L:$P,5,0)</f>
        <v>0.5</v>
      </c>
      <c r="M14" s="18">
        <f t="shared" si="1"/>
        <v>2.6</v>
      </c>
      <c r="O14" s="33">
        <v>43102</v>
      </c>
    </row>
    <row r="15" spans="1:15" x14ac:dyDescent="0.25">
      <c r="A15" s="20" t="s">
        <v>109</v>
      </c>
      <c r="B15" s="20" t="s">
        <v>10</v>
      </c>
      <c r="C15" s="20">
        <v>1</v>
      </c>
      <c r="D15" s="22">
        <v>21.56</v>
      </c>
      <c r="E15" s="24">
        <v>9.449074074074075E-2</v>
      </c>
      <c r="F15" s="2">
        <f t="shared" si="0"/>
        <v>4.3826874184017045E-3</v>
      </c>
      <c r="G15">
        <f>IF(B15="F",VLOOKUP(D15,Barem!$B$2:$C$7,2,1),VLOOKUP(D15,Barem!$B$8:$C$13,2,1))</f>
        <v>5</v>
      </c>
      <c r="H15">
        <f>IF(G15=0,0,IF(B15="F",VLOOKUP(F15,Barem!$G$2:$H$7,2,1),VLOOKUP(F15,Barem!$G$8:$H$13,2,1)))</f>
        <v>1</v>
      </c>
      <c r="I15" s="20">
        <v>3</v>
      </c>
      <c r="J15" s="15">
        <f>VLOOKUP($C15, Barem!$L:$N,3,0)</f>
        <v>0.3</v>
      </c>
      <c r="K15" s="15">
        <f>VLOOKUP($C15, Barem!$L:$O,4,0)</f>
        <v>0.2</v>
      </c>
      <c r="L15" s="15">
        <f>VLOOKUP($C15, Barem!$L:$P,5,0)</f>
        <v>0.5</v>
      </c>
      <c r="M15" s="18">
        <f t="shared" si="1"/>
        <v>3.2</v>
      </c>
      <c r="O15" s="33">
        <v>43102</v>
      </c>
    </row>
    <row r="16" spans="1:15" x14ac:dyDescent="0.25">
      <c r="A16" s="20" t="s">
        <v>85</v>
      </c>
      <c r="B16" s="20" t="s">
        <v>10</v>
      </c>
      <c r="C16" s="20">
        <v>1</v>
      </c>
      <c r="D16" s="22">
        <v>10</v>
      </c>
      <c r="E16" s="24">
        <v>3.3240740740740744E-2</v>
      </c>
      <c r="F16" s="2">
        <f t="shared" si="0"/>
        <v>3.3240740740740743E-3</v>
      </c>
      <c r="G16">
        <f>IF(B16="F",VLOOKUP(D16,Barem!$B$2:$C$7,2,1),VLOOKUP(D16,Barem!$B$8:$C$13,2,1))</f>
        <v>3</v>
      </c>
      <c r="H16">
        <f>IF(G16=0,0,IF(B16="F",VLOOKUP(F16,Barem!$G$2:$H$7,2,1),VLOOKUP(F16,Barem!$G$8:$H$13,2,1)))</f>
        <v>3</v>
      </c>
      <c r="I16" s="20">
        <v>2</v>
      </c>
      <c r="J16" s="15">
        <f>VLOOKUP($C16, Barem!$L:$N,3,0)</f>
        <v>0.3</v>
      </c>
      <c r="K16" s="15">
        <f>VLOOKUP($C16, Barem!$L:$O,4,0)</f>
        <v>0.2</v>
      </c>
      <c r="L16" s="15">
        <f>VLOOKUP($C16, Barem!$L:$P,5,0)</f>
        <v>0.5</v>
      </c>
      <c r="M16" s="18">
        <f t="shared" si="1"/>
        <v>2.5</v>
      </c>
      <c r="O16" s="33">
        <v>43102</v>
      </c>
    </row>
    <row r="17" spans="1:15" x14ac:dyDescent="0.25">
      <c r="A17" s="20" t="s">
        <v>90</v>
      </c>
      <c r="B17" s="20" t="s">
        <v>10</v>
      </c>
      <c r="C17" s="20">
        <v>1</v>
      </c>
      <c r="D17" s="22">
        <v>10</v>
      </c>
      <c r="E17" s="24">
        <v>3.5937500000000004E-2</v>
      </c>
      <c r="F17" s="2">
        <f t="shared" si="0"/>
        <v>3.5937500000000006E-3</v>
      </c>
      <c r="G17">
        <f>IF(B17="F",VLOOKUP(D17,Barem!$B$2:$C$7,2,1),VLOOKUP(D17,Barem!$B$8:$C$13,2,1))</f>
        <v>3</v>
      </c>
      <c r="H17">
        <f>IF(G17=0,0,IF(B17="F",VLOOKUP(F17,Barem!$G$2:$H$7,2,1),VLOOKUP(F17,Barem!$G$8:$H$13,2,1)))</f>
        <v>2</v>
      </c>
      <c r="I17" s="20">
        <v>2</v>
      </c>
      <c r="J17" s="15">
        <f>VLOOKUP($C17, Barem!$L:$N,3,0)</f>
        <v>0.3</v>
      </c>
      <c r="K17" s="15">
        <f>VLOOKUP($C17, Barem!$L:$O,4,0)</f>
        <v>0.2</v>
      </c>
      <c r="L17" s="15">
        <f>VLOOKUP($C17, Barem!$L:$P,5,0)</f>
        <v>0.5</v>
      </c>
      <c r="M17" s="18">
        <f t="shared" si="1"/>
        <v>2.2999999999999998</v>
      </c>
      <c r="O17" s="33">
        <v>43103</v>
      </c>
    </row>
    <row r="18" spans="1:15" x14ac:dyDescent="0.25">
      <c r="A18" s="20" t="s">
        <v>105</v>
      </c>
      <c r="B18" s="20" t="s">
        <v>10</v>
      </c>
      <c r="C18" s="20">
        <v>1</v>
      </c>
      <c r="D18" s="22">
        <v>10</v>
      </c>
      <c r="E18" s="24">
        <v>4.1932870370370377E-2</v>
      </c>
      <c r="F18" s="2">
        <f t="shared" si="0"/>
        <v>4.1932870370370379E-3</v>
      </c>
      <c r="G18">
        <f>IF(B18="F",VLOOKUP(D18,Barem!$B$2:$C$7,2,1),VLOOKUP(D18,Barem!$B$8:$C$13,2,1))</f>
        <v>3</v>
      </c>
      <c r="H18">
        <f>IF(G18=0,0,IF(B18="F",VLOOKUP(F18,Barem!$G$2:$H$7,2,1),VLOOKUP(F18,Barem!$G$8:$H$13,2,1)))</f>
        <v>1</v>
      </c>
      <c r="I18" s="20">
        <v>1</v>
      </c>
      <c r="J18" s="15">
        <f>VLOOKUP($C18, Barem!$L:$N,3,0)</f>
        <v>0.3</v>
      </c>
      <c r="K18" s="15">
        <f>VLOOKUP($C18, Barem!$L:$O,4,0)</f>
        <v>0.2</v>
      </c>
      <c r="L18" s="15">
        <f>VLOOKUP($C18, Barem!$L:$P,5,0)</f>
        <v>0.5</v>
      </c>
      <c r="M18" s="18">
        <f t="shared" si="1"/>
        <v>1.5999999999999999</v>
      </c>
      <c r="O18" s="33">
        <v>43103</v>
      </c>
    </row>
    <row r="19" spans="1:15" x14ac:dyDescent="0.25">
      <c r="A19" s="20" t="s">
        <v>92</v>
      </c>
      <c r="B19" s="20" t="s">
        <v>10</v>
      </c>
      <c r="C19" s="20">
        <v>1</v>
      </c>
      <c r="D19" s="22">
        <v>16.600000000000001</v>
      </c>
      <c r="E19" s="24">
        <v>5.3749999999999999E-2</v>
      </c>
      <c r="F19" s="2">
        <f t="shared" si="0"/>
        <v>3.2379518072289154E-3</v>
      </c>
      <c r="G19">
        <f>IF(B19="F",VLOOKUP(D19,Barem!$B$2:$C$7,2,1),VLOOKUP(D19,Barem!$B$8:$C$13,2,1))</f>
        <v>4</v>
      </c>
      <c r="H19">
        <f>IF(G19=0,0,IF(B19="F",VLOOKUP(F19,Barem!$G$2:$H$7,2,1),VLOOKUP(F19,Barem!$G$8:$H$13,2,1)))</f>
        <v>3</v>
      </c>
      <c r="I19" s="20">
        <v>3</v>
      </c>
      <c r="J19" s="15">
        <f>VLOOKUP($C19, Barem!$L:$N,3,0)</f>
        <v>0.3</v>
      </c>
      <c r="K19" s="15">
        <f>VLOOKUP($C19, Barem!$L:$O,4,0)</f>
        <v>0.2</v>
      </c>
      <c r="L19" s="15">
        <f>VLOOKUP($C19, Barem!$L:$P,5,0)</f>
        <v>0.5</v>
      </c>
      <c r="M19" s="18">
        <f t="shared" si="1"/>
        <v>3.3</v>
      </c>
      <c r="O19" s="33">
        <v>43103</v>
      </c>
    </row>
    <row r="20" spans="1:15" x14ac:dyDescent="0.25">
      <c r="A20" s="20" t="s">
        <v>93</v>
      </c>
      <c r="B20" s="20" t="s">
        <v>10</v>
      </c>
      <c r="C20" s="20">
        <v>1</v>
      </c>
      <c r="D20" s="22">
        <v>9.6999999999999993</v>
      </c>
      <c r="E20" s="24">
        <v>3.4247685185185187E-2</v>
      </c>
      <c r="F20" s="2">
        <f t="shared" si="0"/>
        <v>3.5306891943489888E-3</v>
      </c>
      <c r="G20">
        <f>IF(B20="F",VLOOKUP(D20,Barem!$B$2:$C$7,2,1),VLOOKUP(D20,Barem!$B$8:$C$13,2,1))</f>
        <v>2</v>
      </c>
      <c r="H20">
        <f>IF(G20=0,0,IF(B20="F",VLOOKUP(F20,Barem!$G$2:$H$7,2,1),VLOOKUP(F20,Barem!$G$8:$H$13,2,1)))</f>
        <v>2</v>
      </c>
      <c r="I20" s="20">
        <v>3</v>
      </c>
      <c r="J20" s="15">
        <f>VLOOKUP($C20, Barem!$L:$N,3,0)</f>
        <v>0.3</v>
      </c>
      <c r="K20" s="15">
        <f>VLOOKUP($C20, Barem!$L:$O,4,0)</f>
        <v>0.2</v>
      </c>
      <c r="L20" s="15">
        <f>VLOOKUP($C20, Barem!$L:$P,5,0)</f>
        <v>0.5</v>
      </c>
      <c r="M20" s="18">
        <f t="shared" si="1"/>
        <v>2.5</v>
      </c>
      <c r="O20" s="33">
        <v>43103</v>
      </c>
    </row>
    <row r="21" spans="1:15" x14ac:dyDescent="0.25">
      <c r="A21" s="20" t="s">
        <v>121</v>
      </c>
      <c r="B21" s="20" t="s">
        <v>11</v>
      </c>
      <c r="C21" s="20">
        <v>1</v>
      </c>
      <c r="D21" s="22">
        <v>5.01</v>
      </c>
      <c r="E21" s="24">
        <v>3.0162037037037032E-2</v>
      </c>
      <c r="F21" s="2">
        <f t="shared" si="0"/>
        <v>6.0203666740592885E-3</v>
      </c>
      <c r="G21">
        <f>IF(B21="F",VLOOKUP(D21,Barem!$B$2:$C$7,2,1),VLOOKUP(D21,Barem!$B$8:$C$13,2,1))</f>
        <v>2</v>
      </c>
      <c r="H21">
        <f>IF(G21=0,0,IF(B21="F",VLOOKUP(F21,Barem!$G$2:$H$7,2,1),VLOOKUP(F21,Barem!$G$8:$H$13,2,1)))</f>
        <v>0</v>
      </c>
      <c r="I21" s="20">
        <v>2</v>
      </c>
      <c r="J21" s="15">
        <f>VLOOKUP($C21, Barem!$L:$N,3,0)</f>
        <v>0.3</v>
      </c>
      <c r="K21" s="15">
        <f>VLOOKUP($C21, Barem!$L:$O,4,0)</f>
        <v>0.2</v>
      </c>
      <c r="L21" s="15">
        <f>VLOOKUP($C21, Barem!$L:$P,5,0)</f>
        <v>0.5</v>
      </c>
      <c r="M21" s="18">
        <f t="shared" si="1"/>
        <v>1.6</v>
      </c>
      <c r="O21" s="33">
        <v>43103</v>
      </c>
    </row>
    <row r="22" spans="1:15" x14ac:dyDescent="0.25">
      <c r="A22" s="20" t="s">
        <v>183</v>
      </c>
      <c r="B22" s="20" t="s">
        <v>10</v>
      </c>
      <c r="C22" s="20">
        <v>1</v>
      </c>
      <c r="D22" s="22">
        <v>13.4</v>
      </c>
      <c r="E22" s="24">
        <v>4.4884259259259263E-2</v>
      </c>
      <c r="F22" s="2">
        <f t="shared" si="0"/>
        <v>3.349571586511885E-3</v>
      </c>
      <c r="G22">
        <f>IF(B22="F",VLOOKUP(D22,Barem!$B$2:$C$7,2,1),VLOOKUP(D22,Barem!$B$8:$C$13,2,1))</f>
        <v>3</v>
      </c>
      <c r="H22">
        <f>IF(G22=0,0,IF(B22="F",VLOOKUP(F22,Barem!$G$2:$H$7,2,1),VLOOKUP(F22,Barem!$G$8:$H$13,2,1)))</f>
        <v>3</v>
      </c>
      <c r="I22" s="20">
        <v>2</v>
      </c>
      <c r="J22" s="15">
        <f>VLOOKUP($C22, Barem!$L:$N,3,0)</f>
        <v>0.3</v>
      </c>
      <c r="K22" s="15">
        <f>VLOOKUP($C22, Barem!$L:$O,4,0)</f>
        <v>0.2</v>
      </c>
      <c r="L22" s="15">
        <f>VLOOKUP($C22, Barem!$L:$P,5,0)</f>
        <v>0.5</v>
      </c>
      <c r="M22" s="18">
        <f t="shared" si="1"/>
        <v>2.5</v>
      </c>
      <c r="O22" s="33">
        <v>43104</v>
      </c>
    </row>
    <row r="23" spans="1:15" x14ac:dyDescent="0.25">
      <c r="A23" s="20" t="s">
        <v>101</v>
      </c>
      <c r="B23" s="20" t="s">
        <v>10</v>
      </c>
      <c r="C23" s="20">
        <v>1</v>
      </c>
      <c r="D23" s="22">
        <v>7.1</v>
      </c>
      <c r="E23" s="24">
        <v>2.8530092592592593E-2</v>
      </c>
      <c r="F23" s="2">
        <f t="shared" si="0"/>
        <v>4.0183229003651543E-3</v>
      </c>
      <c r="G23">
        <f>IF(B23="F",VLOOKUP(D23,Barem!$B$2:$C$7,2,1),VLOOKUP(D23,Barem!$B$8:$C$13,2,1))</f>
        <v>2</v>
      </c>
      <c r="H23">
        <f>IF(G23=0,0,IF(B23="F",VLOOKUP(F23,Barem!$G$2:$H$7,2,1),VLOOKUP(F23,Barem!$G$8:$H$13,2,1)))</f>
        <v>2</v>
      </c>
      <c r="I23" s="20">
        <v>1</v>
      </c>
      <c r="J23" s="15">
        <f>VLOOKUP($C23, Barem!$L:$N,3,0)</f>
        <v>0.3</v>
      </c>
      <c r="K23" s="15">
        <f>VLOOKUP($C23, Barem!$L:$O,4,0)</f>
        <v>0.2</v>
      </c>
      <c r="L23" s="15">
        <f>VLOOKUP($C23, Barem!$L:$P,5,0)</f>
        <v>0.5</v>
      </c>
      <c r="M23" s="18">
        <f t="shared" si="1"/>
        <v>1.5</v>
      </c>
      <c r="O23" s="33">
        <v>43104</v>
      </c>
    </row>
    <row r="24" spans="1:15" x14ac:dyDescent="0.25">
      <c r="A24" s="20" t="s">
        <v>102</v>
      </c>
      <c r="B24" s="20" t="s">
        <v>10</v>
      </c>
      <c r="C24" s="20">
        <v>1</v>
      </c>
      <c r="D24" s="22">
        <v>21.7</v>
      </c>
      <c r="E24" s="24">
        <v>7.2476851851851862E-2</v>
      </c>
      <c r="F24" s="2">
        <f t="shared" si="0"/>
        <v>3.3399470899470904E-3</v>
      </c>
      <c r="G24">
        <f>IF(B24="F",VLOOKUP(D24,Barem!$B$2:$C$7,2,1),VLOOKUP(D24,Barem!$B$8:$C$13,2,1))</f>
        <v>5</v>
      </c>
      <c r="H24">
        <f>IF(G24=0,0,IF(B24="F",VLOOKUP(F24,Barem!$G$2:$H$7,2,1),VLOOKUP(F24,Barem!$G$8:$H$13,2,1)))</f>
        <v>3</v>
      </c>
      <c r="I24" s="20">
        <v>2</v>
      </c>
      <c r="J24" s="15">
        <f>VLOOKUP($C24, Barem!$L:$N,3,0)</f>
        <v>0.3</v>
      </c>
      <c r="K24" s="15">
        <f>VLOOKUP($C24, Barem!$L:$O,4,0)</f>
        <v>0.2</v>
      </c>
      <c r="L24" s="15">
        <f>VLOOKUP($C24, Barem!$L:$P,5,0)</f>
        <v>0.5</v>
      </c>
      <c r="M24" s="18">
        <f t="shared" si="1"/>
        <v>3.1</v>
      </c>
      <c r="O24" s="33">
        <v>43104</v>
      </c>
    </row>
    <row r="25" spans="1:15" x14ac:dyDescent="0.25">
      <c r="A25" s="20" t="s">
        <v>189</v>
      </c>
      <c r="B25" s="20" t="s">
        <v>11</v>
      </c>
      <c r="C25" s="20">
        <v>1</v>
      </c>
      <c r="D25" s="22">
        <v>10</v>
      </c>
      <c r="E25" s="24">
        <v>3.6412037037037034E-2</v>
      </c>
      <c r="F25" s="2">
        <f t="shared" si="0"/>
        <v>3.6412037037037034E-3</v>
      </c>
      <c r="G25">
        <f>IF(B25="F",VLOOKUP(D25,Barem!$B$2:$C$7,2,1),VLOOKUP(D25,Barem!$B$8:$C$13,2,1))</f>
        <v>3</v>
      </c>
      <c r="H25">
        <f>IF(G25=0,0,IF(B25="F",VLOOKUP(F25,Barem!$G$2:$H$7,2,1),VLOOKUP(F25,Barem!$G$8:$H$13,2,1)))</f>
        <v>3</v>
      </c>
      <c r="I25" s="20">
        <v>1</v>
      </c>
      <c r="J25" s="15">
        <f>VLOOKUP($C25, Barem!$L:$N,3,0)</f>
        <v>0.3</v>
      </c>
      <c r="K25" s="15">
        <f>VLOOKUP($C25, Barem!$L:$O,4,0)</f>
        <v>0.2</v>
      </c>
      <c r="L25" s="15">
        <f>VLOOKUP($C25, Barem!$L:$P,5,0)</f>
        <v>0.5</v>
      </c>
      <c r="M25" s="18">
        <f t="shared" si="1"/>
        <v>2</v>
      </c>
      <c r="O25" s="33">
        <v>43103</v>
      </c>
    </row>
    <row r="26" spans="1:15" x14ac:dyDescent="0.25">
      <c r="A26" s="20" t="s">
        <v>88</v>
      </c>
      <c r="B26" s="20" t="s">
        <v>10</v>
      </c>
      <c r="C26" s="20">
        <v>1</v>
      </c>
      <c r="D26" s="22">
        <v>8</v>
      </c>
      <c r="E26" s="24">
        <v>3.0266203703703708E-2</v>
      </c>
      <c r="F26" s="2">
        <f t="shared" si="0"/>
        <v>3.7832754629629635E-3</v>
      </c>
      <c r="G26">
        <f>IF(B26="F",VLOOKUP(D26,Barem!$B$2:$C$7,2,1),VLOOKUP(D26,Barem!$B$8:$C$13,2,1))</f>
        <v>2</v>
      </c>
      <c r="H26">
        <f>IF(G26=0,0,IF(B26="F",VLOOKUP(F26,Barem!$G$2:$H$7,2,1),VLOOKUP(F26,Barem!$G$8:$H$13,2,1)))</f>
        <v>2</v>
      </c>
      <c r="I26" s="20">
        <v>2</v>
      </c>
      <c r="J26" s="15">
        <f>VLOOKUP($C26, Barem!$L:$N,3,0)</f>
        <v>0.3</v>
      </c>
      <c r="K26" s="15">
        <f>VLOOKUP($C26, Barem!$L:$O,4,0)</f>
        <v>0.2</v>
      </c>
      <c r="L26" s="15">
        <f>VLOOKUP($C26, Barem!$L:$P,5,0)</f>
        <v>0.5</v>
      </c>
      <c r="M26" s="18">
        <f t="shared" si="1"/>
        <v>2</v>
      </c>
      <c r="O26" s="33">
        <v>43105</v>
      </c>
    </row>
    <row r="27" spans="1:15" x14ac:dyDescent="0.25">
      <c r="A27" s="20" t="s">
        <v>77</v>
      </c>
      <c r="B27" s="20" t="s">
        <v>11</v>
      </c>
      <c r="C27" s="20">
        <v>1</v>
      </c>
      <c r="D27" s="22">
        <v>6</v>
      </c>
      <c r="E27" s="24">
        <v>3.0590277777777775E-2</v>
      </c>
      <c r="F27" s="2">
        <f t="shared" si="0"/>
        <v>5.0983796296296289E-3</v>
      </c>
      <c r="G27">
        <f>IF(B27="F",VLOOKUP(D27,Barem!$B$2:$C$7,2,1),VLOOKUP(D27,Barem!$B$8:$C$13,2,1))</f>
        <v>2</v>
      </c>
      <c r="H27">
        <f>IF(G27=0,0,IF(B27="F",VLOOKUP(F27,Barem!$G$2:$H$7,2,1),VLOOKUP(F27,Barem!$G$8:$H$13,2,1)))</f>
        <v>1</v>
      </c>
      <c r="I27" s="20">
        <v>2</v>
      </c>
      <c r="J27" s="15">
        <f>VLOOKUP($C27, Barem!$L:$N,3,0)</f>
        <v>0.3</v>
      </c>
      <c r="K27" s="15">
        <f>VLOOKUP($C27, Barem!$L:$O,4,0)</f>
        <v>0.2</v>
      </c>
      <c r="L27" s="15">
        <f>VLOOKUP($C27, Barem!$L:$P,5,0)</f>
        <v>0.5</v>
      </c>
      <c r="M27" s="18">
        <f t="shared" si="1"/>
        <v>1.8</v>
      </c>
      <c r="O27" s="33">
        <v>43105</v>
      </c>
    </row>
    <row r="28" spans="1:15" x14ac:dyDescent="0.25">
      <c r="A28" s="20" t="s">
        <v>99</v>
      </c>
      <c r="B28" s="20" t="s">
        <v>10</v>
      </c>
      <c r="C28" s="20">
        <v>1</v>
      </c>
      <c r="D28" s="22">
        <v>15</v>
      </c>
      <c r="E28" s="24">
        <v>4.5509259259259256E-2</v>
      </c>
      <c r="F28" s="2">
        <f t="shared" si="0"/>
        <v>3.0339506172839506E-3</v>
      </c>
      <c r="G28">
        <f>IF(B28="F",VLOOKUP(D28,Barem!$B$2:$C$7,2,1),VLOOKUP(D28,Barem!$B$8:$C$13,2,1))</f>
        <v>4</v>
      </c>
      <c r="H28">
        <f>IF(G28=0,0,IF(B28="F",VLOOKUP(F28,Barem!$G$2:$H$7,2,1),VLOOKUP(F28,Barem!$G$8:$H$13,2,1)))</f>
        <v>4</v>
      </c>
      <c r="I28" s="20">
        <v>2</v>
      </c>
      <c r="J28" s="15">
        <f>VLOOKUP($C28, Barem!$L:$N,3,0)</f>
        <v>0.3</v>
      </c>
      <c r="K28" s="15">
        <f>VLOOKUP($C28, Barem!$L:$O,4,0)</f>
        <v>0.2</v>
      </c>
      <c r="L28" s="15">
        <f>VLOOKUP($C28, Barem!$L:$P,5,0)</f>
        <v>0.5</v>
      </c>
      <c r="M28" s="18">
        <f t="shared" si="1"/>
        <v>3</v>
      </c>
      <c r="O28" s="33">
        <v>43105</v>
      </c>
    </row>
    <row r="29" spans="1:15" x14ac:dyDescent="0.25">
      <c r="A29" s="20" t="s">
        <v>82</v>
      </c>
      <c r="B29" s="20" t="s">
        <v>10</v>
      </c>
      <c r="C29" s="20">
        <v>1</v>
      </c>
      <c r="D29" s="22">
        <v>8.0500000000000007</v>
      </c>
      <c r="E29" s="24">
        <v>3.4074074074074076E-2</v>
      </c>
      <c r="F29" s="2">
        <f t="shared" si="0"/>
        <v>4.2328042328042331E-3</v>
      </c>
      <c r="G29">
        <f>IF(B29="F",VLOOKUP(D29,Barem!$B$2:$C$7,2,1),VLOOKUP(D29,Barem!$B$8:$C$13,2,1))</f>
        <v>2</v>
      </c>
      <c r="H29">
        <f>IF(G29=0,0,IF(B29="F",VLOOKUP(F29,Barem!$G$2:$H$7,2,1),VLOOKUP(F29,Barem!$G$8:$H$13,2,1)))</f>
        <v>1</v>
      </c>
      <c r="I29" s="20">
        <v>5</v>
      </c>
      <c r="J29" s="15">
        <f>VLOOKUP($C29, Barem!$L:$N,3,0)</f>
        <v>0.3</v>
      </c>
      <c r="K29" s="15">
        <f>VLOOKUP($C29, Barem!$L:$O,4,0)</f>
        <v>0.2</v>
      </c>
      <c r="L29" s="15">
        <f>VLOOKUP($C29, Barem!$L:$P,5,0)</f>
        <v>0.5</v>
      </c>
      <c r="M29" s="18">
        <f t="shared" si="1"/>
        <v>3.3</v>
      </c>
      <c r="O29" s="33">
        <v>43106</v>
      </c>
    </row>
    <row r="30" spans="1:15" x14ac:dyDescent="0.25">
      <c r="A30" s="20" t="s">
        <v>100</v>
      </c>
      <c r="B30" s="20" t="s">
        <v>10</v>
      </c>
      <c r="C30" s="20">
        <v>1</v>
      </c>
      <c r="D30" s="22">
        <v>15.03</v>
      </c>
      <c r="E30" s="24">
        <v>6.0451388888888895E-2</v>
      </c>
      <c r="F30" s="2">
        <f t="shared" si="0"/>
        <v>4.0220484956013901E-3</v>
      </c>
      <c r="G30">
        <f>IF(B30="F",VLOOKUP(D30,Barem!$B$2:$C$7,2,1),VLOOKUP(D30,Barem!$B$8:$C$13,2,1))</f>
        <v>4</v>
      </c>
      <c r="H30">
        <f>IF(G30=0,0,IF(B30="F",VLOOKUP(F30,Barem!$G$2:$H$7,2,1),VLOOKUP(F30,Barem!$G$8:$H$13,2,1)))</f>
        <v>2</v>
      </c>
      <c r="I30" s="20">
        <v>2</v>
      </c>
      <c r="J30" s="15">
        <f>VLOOKUP($C30, Barem!$L:$N,3,0)</f>
        <v>0.3</v>
      </c>
      <c r="K30" s="15">
        <f>VLOOKUP($C30, Barem!$L:$O,4,0)</f>
        <v>0.2</v>
      </c>
      <c r="L30" s="15">
        <f>VLOOKUP($C30, Barem!$L:$P,5,0)</f>
        <v>0.5</v>
      </c>
      <c r="M30" s="18">
        <f t="shared" si="1"/>
        <v>2.6</v>
      </c>
      <c r="O30" s="33">
        <v>43106</v>
      </c>
    </row>
    <row r="31" spans="1:15" x14ac:dyDescent="0.25">
      <c r="A31" s="20" t="s">
        <v>94</v>
      </c>
      <c r="B31" s="20" t="s">
        <v>10</v>
      </c>
      <c r="C31" s="20">
        <v>1</v>
      </c>
      <c r="D31" s="22">
        <v>15.02</v>
      </c>
      <c r="E31" s="24">
        <v>5.67824074074074E-2</v>
      </c>
      <c r="F31" s="2">
        <f t="shared" si="0"/>
        <v>3.7804532228633424E-3</v>
      </c>
      <c r="G31">
        <f>IF(B31="F",VLOOKUP(D31,Barem!$B$2:$C$7,2,1),VLOOKUP(D31,Barem!$B$8:$C$13,2,1))</f>
        <v>4</v>
      </c>
      <c r="H31">
        <f>IF(G31=0,0,IF(B31="F",VLOOKUP(F31,Barem!$G$2:$H$7,2,1),VLOOKUP(F31,Barem!$G$8:$H$13,2,1)))</f>
        <v>2</v>
      </c>
      <c r="I31" s="20">
        <v>3</v>
      </c>
      <c r="J31" s="15">
        <f>VLOOKUP($C31, Barem!$L:$N,3,0)</f>
        <v>0.3</v>
      </c>
      <c r="K31" s="15">
        <f>VLOOKUP($C31, Barem!$L:$O,4,0)</f>
        <v>0.2</v>
      </c>
      <c r="L31" s="15">
        <f>VLOOKUP($C31, Barem!$L:$P,5,0)</f>
        <v>0.5</v>
      </c>
      <c r="M31" s="18">
        <f t="shared" si="1"/>
        <v>3.1</v>
      </c>
      <c r="O31" s="33">
        <v>43106</v>
      </c>
    </row>
    <row r="32" spans="1:15" x14ac:dyDescent="0.25">
      <c r="A32" s="20" t="s">
        <v>126</v>
      </c>
      <c r="B32" s="20" t="s">
        <v>11</v>
      </c>
      <c r="C32" s="20">
        <v>1</v>
      </c>
      <c r="D32" s="22">
        <v>4.9000000000000004</v>
      </c>
      <c r="E32" s="24">
        <v>2.0034722222222221E-2</v>
      </c>
      <c r="F32" s="2">
        <f t="shared" si="0"/>
        <v>4.0887188208616771E-3</v>
      </c>
      <c r="G32">
        <f>IF(B32="F",VLOOKUP(D32,Barem!$B$2:$C$7,2,1),VLOOKUP(D32,Barem!$B$8:$C$13,2,1))</f>
        <v>2</v>
      </c>
      <c r="H32">
        <f>IF(G32=0,0,IF(B32="F",VLOOKUP(F32,Barem!$G$2:$H$7,2,1),VLOOKUP(F32,Barem!$G$8:$H$13,2,1)))</f>
        <v>2</v>
      </c>
      <c r="I32" s="20">
        <v>3</v>
      </c>
      <c r="J32" s="15">
        <f>VLOOKUP($C32, Barem!$L:$N,3,0)</f>
        <v>0.3</v>
      </c>
      <c r="K32" s="15">
        <f>VLOOKUP($C32, Barem!$L:$O,4,0)</f>
        <v>0.2</v>
      </c>
      <c r="L32" s="15">
        <f>VLOOKUP($C32, Barem!$L:$P,5,0)</f>
        <v>0.5</v>
      </c>
      <c r="M32" s="18">
        <f t="shared" si="1"/>
        <v>2.5</v>
      </c>
      <c r="O32" s="33">
        <v>43106</v>
      </c>
    </row>
    <row r="33" spans="1:15" x14ac:dyDescent="0.25">
      <c r="A33" s="20" t="s">
        <v>127</v>
      </c>
      <c r="B33" s="20" t="s">
        <v>10</v>
      </c>
      <c r="C33" s="20">
        <v>1</v>
      </c>
      <c r="D33" s="22">
        <v>15</v>
      </c>
      <c r="E33" s="24">
        <v>6.1134259259259256E-2</v>
      </c>
      <c r="F33" s="2">
        <f t="shared" si="0"/>
        <v>4.0756172839506175E-3</v>
      </c>
      <c r="G33">
        <f>IF(B33="F",VLOOKUP(D33,Barem!$B$2:$C$7,2,1),VLOOKUP(D33,Barem!$B$8:$C$13,2,1))</f>
        <v>4</v>
      </c>
      <c r="H33">
        <f>IF(G33=0,0,IF(B33="F",VLOOKUP(F33,Barem!$G$2:$H$7,2,1),VLOOKUP(F33,Barem!$G$8:$H$13,2,1)))</f>
        <v>2</v>
      </c>
      <c r="I33" s="20">
        <v>2</v>
      </c>
      <c r="J33" s="15">
        <f>VLOOKUP($C33, Barem!$L:$N,3,0)</f>
        <v>0.3</v>
      </c>
      <c r="K33" s="15">
        <f>VLOOKUP($C33, Barem!$L:$O,4,0)</f>
        <v>0.2</v>
      </c>
      <c r="L33" s="15">
        <f>VLOOKUP($C33, Barem!$L:$P,5,0)</f>
        <v>0.5</v>
      </c>
      <c r="M33" s="18">
        <f t="shared" si="1"/>
        <v>2.6</v>
      </c>
      <c r="O33" s="33">
        <v>43106</v>
      </c>
    </row>
    <row r="34" spans="1:15" x14ac:dyDescent="0.25">
      <c r="A34" s="20" t="s">
        <v>107</v>
      </c>
      <c r="B34" s="20" t="s">
        <v>11</v>
      </c>
      <c r="C34" s="20">
        <v>1</v>
      </c>
      <c r="D34" s="22">
        <v>14.01</v>
      </c>
      <c r="E34" s="24">
        <v>7.4305555555555555E-2</v>
      </c>
      <c r="F34" s="2">
        <f t="shared" si="0"/>
        <v>5.3037512887619959E-3</v>
      </c>
      <c r="G34">
        <f>IF(B34="F",VLOOKUP(D34,Barem!$B$2:$C$7,2,1),VLOOKUP(D34,Barem!$B$8:$C$13,2,1))</f>
        <v>4</v>
      </c>
      <c r="H34">
        <f>IF(G34=0,0,IF(B34="F",VLOOKUP(F34,Barem!$G$2:$H$7,2,1),VLOOKUP(F34,Barem!$G$8:$H$13,2,1)))</f>
        <v>1</v>
      </c>
      <c r="I34" s="20">
        <v>1</v>
      </c>
      <c r="J34" s="15">
        <f>VLOOKUP($C34, Barem!$L:$N,3,0)</f>
        <v>0.3</v>
      </c>
      <c r="K34" s="15">
        <f>VLOOKUP($C34, Barem!$L:$O,4,0)</f>
        <v>0.2</v>
      </c>
      <c r="L34" s="15">
        <f>VLOOKUP($C34, Barem!$L:$P,5,0)</f>
        <v>0.5</v>
      </c>
      <c r="M34" s="18">
        <f t="shared" si="1"/>
        <v>1.9</v>
      </c>
      <c r="O34" s="33">
        <v>43107</v>
      </c>
    </row>
    <row r="35" spans="1:15" x14ac:dyDescent="0.25">
      <c r="A35" s="20" t="s">
        <v>104</v>
      </c>
      <c r="B35" s="20" t="s">
        <v>10</v>
      </c>
      <c r="C35" s="20">
        <v>1</v>
      </c>
      <c r="D35" s="22">
        <v>23.5</v>
      </c>
      <c r="E35" s="24">
        <v>8.1261574074074069E-2</v>
      </c>
      <c r="F35" s="2">
        <f t="shared" si="0"/>
        <v>3.4579393223010241E-3</v>
      </c>
      <c r="G35">
        <f>IF(B35="F",VLOOKUP(D35,Barem!$B$2:$C$7,2,1),VLOOKUP(D35,Barem!$B$8:$C$13,2,1))</f>
        <v>5</v>
      </c>
      <c r="H35">
        <f>IF(G35=0,0,IF(B35="F",VLOOKUP(F35,Barem!$G$2:$H$7,2,1),VLOOKUP(F35,Barem!$G$8:$H$13,2,1)))</f>
        <v>3</v>
      </c>
      <c r="I35" s="20">
        <v>2</v>
      </c>
      <c r="J35" s="15">
        <f>VLOOKUP($C35, Barem!$L:$N,3,0)</f>
        <v>0.3</v>
      </c>
      <c r="K35" s="15">
        <f>VLOOKUP($C35, Barem!$L:$O,4,0)</f>
        <v>0.2</v>
      </c>
      <c r="L35" s="15">
        <f>VLOOKUP($C35, Barem!$L:$P,5,0)</f>
        <v>0.5</v>
      </c>
      <c r="M35" s="18">
        <f t="shared" si="1"/>
        <v>3.1</v>
      </c>
      <c r="O35" s="33">
        <v>43107</v>
      </c>
    </row>
    <row r="36" spans="1:15" x14ac:dyDescent="0.25">
      <c r="A36" s="20" t="s">
        <v>74</v>
      </c>
      <c r="B36" s="20" t="s">
        <v>10</v>
      </c>
      <c r="C36" s="20">
        <v>1</v>
      </c>
      <c r="D36" s="22">
        <v>21.23</v>
      </c>
      <c r="E36" s="24">
        <v>7.2650462962962958E-2</v>
      </c>
      <c r="F36" s="2">
        <f t="shared" si="0"/>
        <v>3.422066083983182E-3</v>
      </c>
      <c r="G36">
        <f>IF(B36="F",VLOOKUP(D36,Barem!$B$2:$C$7,2,1),VLOOKUP(D36,Barem!$B$8:$C$13,2,1))</f>
        <v>5</v>
      </c>
      <c r="H36">
        <f>IF(G36=0,0,IF(B36="F",VLOOKUP(F36,Barem!$G$2:$H$7,2,1),VLOOKUP(F36,Barem!$G$8:$H$13,2,1)))</f>
        <v>3</v>
      </c>
      <c r="I36" s="20">
        <v>2</v>
      </c>
      <c r="J36" s="15">
        <f>VLOOKUP($C36, Barem!$L:$N,3,0)</f>
        <v>0.3</v>
      </c>
      <c r="K36" s="15">
        <f>VLOOKUP($C36, Barem!$L:$O,4,0)</f>
        <v>0.2</v>
      </c>
      <c r="L36" s="15">
        <f>VLOOKUP($C36, Barem!$L:$P,5,0)</f>
        <v>0.5</v>
      </c>
      <c r="M36" s="18">
        <f t="shared" si="1"/>
        <v>3.1</v>
      </c>
      <c r="O36" s="33">
        <v>43107</v>
      </c>
    </row>
    <row r="37" spans="1:15" x14ac:dyDescent="0.25">
      <c r="A37" s="20" t="s">
        <v>108</v>
      </c>
      <c r="B37" s="20" t="s">
        <v>11</v>
      </c>
      <c r="C37" s="20">
        <v>1</v>
      </c>
      <c r="D37" s="22">
        <v>10</v>
      </c>
      <c r="E37" s="24">
        <v>4.2534722222222217E-2</v>
      </c>
      <c r="F37" s="2">
        <f t="shared" si="0"/>
        <v>4.2534722222222219E-3</v>
      </c>
      <c r="G37">
        <f>IF(B37="F",VLOOKUP(D37,Barem!$B$2:$C$7,2,1),VLOOKUP(D37,Barem!$B$8:$C$13,2,1))</f>
        <v>3</v>
      </c>
      <c r="H37">
        <f>IF(G37=0,0,IF(B37="F",VLOOKUP(F37,Barem!$G$2:$H$7,2,1),VLOOKUP(F37,Barem!$G$8:$H$13,2,1)))</f>
        <v>2</v>
      </c>
      <c r="I37" s="20">
        <v>2</v>
      </c>
      <c r="J37" s="15">
        <f>VLOOKUP($C37, Barem!$L:$N,3,0)</f>
        <v>0.3</v>
      </c>
      <c r="K37" s="15">
        <f>VLOOKUP($C37, Barem!$L:$O,4,0)</f>
        <v>0.2</v>
      </c>
      <c r="L37" s="15">
        <f>VLOOKUP($C37, Barem!$L:$P,5,0)</f>
        <v>0.5</v>
      </c>
      <c r="M37" s="18">
        <f t="shared" si="1"/>
        <v>2.2999999999999998</v>
      </c>
      <c r="O37" s="33">
        <v>43107</v>
      </c>
    </row>
    <row r="38" spans="1:15" x14ac:dyDescent="0.25">
      <c r="A38" s="20" t="s">
        <v>81</v>
      </c>
      <c r="B38" s="20" t="s">
        <v>10</v>
      </c>
      <c r="C38" s="20">
        <v>1</v>
      </c>
      <c r="D38" s="22">
        <v>18.3</v>
      </c>
      <c r="E38" s="24">
        <v>6.2511574074074081E-2</v>
      </c>
      <c r="F38" s="2">
        <f t="shared" si="0"/>
        <v>3.4159330095122446E-3</v>
      </c>
      <c r="G38">
        <f>IF(B38="F",VLOOKUP(D38,Barem!$B$2:$C$7,2,1),VLOOKUP(D38,Barem!$B$8:$C$13,2,1))</f>
        <v>4</v>
      </c>
      <c r="H38">
        <f>IF(G38=0,0,IF(B38="F",VLOOKUP(F38,Barem!$G$2:$H$7,2,1),VLOOKUP(F38,Barem!$G$8:$H$13,2,1)))</f>
        <v>3</v>
      </c>
      <c r="I38" s="20">
        <v>1</v>
      </c>
      <c r="J38" s="15">
        <f>VLOOKUP($C38, Barem!$L:$N,3,0)</f>
        <v>0.3</v>
      </c>
      <c r="K38" s="15">
        <f>VLOOKUP($C38, Barem!$L:$O,4,0)</f>
        <v>0.2</v>
      </c>
      <c r="L38" s="15">
        <f>VLOOKUP($C38, Barem!$L:$P,5,0)</f>
        <v>0.5</v>
      </c>
      <c r="M38" s="18">
        <f t="shared" si="1"/>
        <v>2.2999999999999998</v>
      </c>
      <c r="O38" s="33">
        <v>43107</v>
      </c>
    </row>
    <row r="39" spans="1:15" x14ac:dyDescent="0.25">
      <c r="A39" s="20" t="s">
        <v>78</v>
      </c>
      <c r="B39" s="20" t="s">
        <v>10</v>
      </c>
      <c r="C39" s="20">
        <v>1</v>
      </c>
      <c r="D39" s="22">
        <v>24</v>
      </c>
      <c r="E39" s="24">
        <v>8.8252314814814811E-2</v>
      </c>
      <c r="F39" s="2">
        <f t="shared" si="0"/>
        <v>3.6771797839506171E-3</v>
      </c>
      <c r="G39">
        <f>IF(B39="F",VLOOKUP(D39,Barem!$B$2:$C$7,2,1),VLOOKUP(D39,Barem!$B$8:$C$13,2,1))</f>
        <v>5</v>
      </c>
      <c r="H39">
        <f>IF(G39=0,0,IF(B39="F",VLOOKUP(F39,Barem!$G$2:$H$7,2,1),VLOOKUP(F39,Barem!$G$8:$H$13,2,1)))</f>
        <v>2</v>
      </c>
      <c r="I39" s="20">
        <v>3</v>
      </c>
      <c r="J39" s="15">
        <f>VLOOKUP($C39, Barem!$L:$N,3,0)</f>
        <v>0.3</v>
      </c>
      <c r="K39" s="15">
        <f>VLOOKUP($C39, Barem!$L:$O,4,0)</f>
        <v>0.2</v>
      </c>
      <c r="L39" s="15">
        <f>VLOOKUP($C39, Barem!$L:$P,5,0)</f>
        <v>0.5</v>
      </c>
      <c r="M39" s="18">
        <f t="shared" si="1"/>
        <v>3.4</v>
      </c>
      <c r="O39" s="33">
        <v>43107</v>
      </c>
    </row>
    <row r="40" spans="1:15" x14ac:dyDescent="0.25">
      <c r="A40" s="20" t="s">
        <v>196</v>
      </c>
      <c r="B40" s="20" t="s">
        <v>11</v>
      </c>
      <c r="C40" s="20">
        <v>1</v>
      </c>
      <c r="D40" s="22">
        <v>19.5</v>
      </c>
      <c r="E40" s="24">
        <v>7.0231481481481492E-2</v>
      </c>
      <c r="F40" s="2">
        <f t="shared" si="0"/>
        <v>3.6016144349477687E-3</v>
      </c>
      <c r="G40">
        <f>IF(B40="F",VLOOKUP(D40,Barem!$B$2:$C$7,2,1),VLOOKUP(D40,Barem!$B$8:$C$13,2,1))</f>
        <v>5</v>
      </c>
      <c r="H40">
        <f>IF(G40=0,0,IF(B40="F",VLOOKUP(F40,Barem!$G$2:$H$7,2,1),VLOOKUP(F40,Barem!$G$8:$H$13,2,1)))</f>
        <v>3</v>
      </c>
      <c r="I40" s="20">
        <v>2</v>
      </c>
      <c r="J40" s="15">
        <f>VLOOKUP($C40, Barem!$L:$N,3,0)</f>
        <v>0.3</v>
      </c>
      <c r="K40" s="15">
        <f>VLOOKUP($C40, Barem!$L:$O,4,0)</f>
        <v>0.2</v>
      </c>
      <c r="L40" s="15">
        <f>VLOOKUP($C40, Barem!$L:$P,5,0)</f>
        <v>0.5</v>
      </c>
      <c r="M40" s="18">
        <f t="shared" si="1"/>
        <v>3.1</v>
      </c>
      <c r="O40" s="33">
        <v>43107</v>
      </c>
    </row>
    <row r="41" spans="1:15" x14ac:dyDescent="0.25">
      <c r="A41" s="20" t="s">
        <v>114</v>
      </c>
      <c r="B41" s="20" t="s">
        <v>10</v>
      </c>
      <c r="C41" s="20">
        <v>1</v>
      </c>
      <c r="D41" s="22">
        <v>9.4</v>
      </c>
      <c r="E41" s="24">
        <v>3.7256944444444447E-2</v>
      </c>
      <c r="F41" s="2">
        <f t="shared" si="0"/>
        <v>3.9635047281323882E-3</v>
      </c>
      <c r="G41">
        <f>IF(B41="F",VLOOKUP(D41,Barem!$B$2:$C$7,2,1),VLOOKUP(D41,Barem!$B$8:$C$13,2,1))</f>
        <v>2</v>
      </c>
      <c r="H41">
        <f>IF(G41=0,0,IF(B41="F",VLOOKUP(F41,Barem!$G$2:$H$7,2,1),VLOOKUP(F41,Barem!$G$8:$H$13,2,1)))</f>
        <v>2</v>
      </c>
      <c r="I41" s="20">
        <v>3</v>
      </c>
      <c r="J41" s="15">
        <f>VLOOKUP($C41, Barem!$L:$N,3,0)</f>
        <v>0.3</v>
      </c>
      <c r="K41" s="15">
        <f>VLOOKUP($C41, Barem!$L:$O,4,0)</f>
        <v>0.2</v>
      </c>
      <c r="L41" s="15">
        <f>VLOOKUP($C41, Barem!$L:$P,5,0)</f>
        <v>0.5</v>
      </c>
      <c r="M41" s="18">
        <f t="shared" si="1"/>
        <v>2.5</v>
      </c>
      <c r="O41" s="33">
        <v>43107</v>
      </c>
    </row>
    <row r="42" spans="1:15" x14ac:dyDescent="0.25">
      <c r="A42" s="20" t="s">
        <v>110</v>
      </c>
      <c r="B42" s="20" t="s">
        <v>10</v>
      </c>
      <c r="C42" s="20">
        <v>1</v>
      </c>
      <c r="D42" s="22">
        <v>10</v>
      </c>
      <c r="E42" s="24">
        <v>3.4432870370370371E-2</v>
      </c>
      <c r="F42" s="2">
        <f t="shared" si="0"/>
        <v>3.4432870370370372E-3</v>
      </c>
      <c r="G42">
        <f>IF(B42="F",VLOOKUP(D42,Barem!$B$2:$C$7,2,1),VLOOKUP(D42,Barem!$B$8:$C$13,2,1))</f>
        <v>3</v>
      </c>
      <c r="H42">
        <f>IF(G42=0,0,IF(B42="F",VLOOKUP(F42,Barem!$G$2:$H$7,2,1),VLOOKUP(F42,Barem!$G$8:$H$13,2,1)))</f>
        <v>3</v>
      </c>
      <c r="I42" s="20">
        <v>3</v>
      </c>
      <c r="J42" s="15">
        <f>VLOOKUP($C42, Barem!$L:$N,3,0)</f>
        <v>0.3</v>
      </c>
      <c r="K42" s="15">
        <f>VLOOKUP($C42, Barem!$L:$O,4,0)</f>
        <v>0.2</v>
      </c>
      <c r="L42" s="15">
        <f>VLOOKUP($C42, Barem!$L:$P,5,0)</f>
        <v>0.5</v>
      </c>
      <c r="M42" s="18">
        <f t="shared" si="1"/>
        <v>3</v>
      </c>
      <c r="O42" s="33">
        <v>43107</v>
      </c>
    </row>
    <row r="43" spans="1:15" x14ac:dyDescent="0.25">
      <c r="A43" s="20" t="s">
        <v>91</v>
      </c>
      <c r="B43" s="20" t="s">
        <v>11</v>
      </c>
      <c r="C43" s="20">
        <v>1</v>
      </c>
      <c r="D43" s="22">
        <v>7</v>
      </c>
      <c r="E43" s="24">
        <v>3.4363425925925929E-2</v>
      </c>
      <c r="F43" s="2">
        <f t="shared" si="0"/>
        <v>4.9090608465608473E-3</v>
      </c>
      <c r="G43">
        <f>IF(B43="F",VLOOKUP(D43,Barem!$B$2:$C$7,2,1),VLOOKUP(D43,Barem!$B$8:$C$13,2,1))</f>
        <v>3</v>
      </c>
      <c r="H43">
        <f>IF(G43=0,0,IF(B43="F",VLOOKUP(F43,Barem!$G$2:$H$7,2,1),VLOOKUP(F43,Barem!$G$8:$H$13,2,1)))</f>
        <v>1</v>
      </c>
      <c r="I43" s="20">
        <v>3</v>
      </c>
      <c r="J43" s="15">
        <f>VLOOKUP($C43, Barem!$L:$N,3,0)</f>
        <v>0.3</v>
      </c>
      <c r="K43" s="15">
        <f>VLOOKUP($C43, Barem!$L:$O,4,0)</f>
        <v>0.2</v>
      </c>
      <c r="L43" s="15">
        <f>VLOOKUP($C43, Barem!$L:$P,5,0)</f>
        <v>0.5</v>
      </c>
      <c r="M43" s="18">
        <f t="shared" si="1"/>
        <v>2.5999999999999996</v>
      </c>
      <c r="O43" s="33">
        <v>43107</v>
      </c>
    </row>
    <row r="44" spans="1:15" x14ac:dyDescent="0.25">
      <c r="A44" s="20" t="s">
        <v>97</v>
      </c>
      <c r="B44" s="20" t="s">
        <v>10</v>
      </c>
      <c r="C44" s="20">
        <v>1</v>
      </c>
      <c r="D44" s="22">
        <v>10.77</v>
      </c>
      <c r="E44" s="24">
        <v>4.1666666666666664E-2</v>
      </c>
      <c r="F44" s="2">
        <f t="shared" si="0"/>
        <v>3.8687712782420301E-3</v>
      </c>
      <c r="G44">
        <f>IF(B44="F",VLOOKUP(D44,Barem!$B$2:$C$7,2,1),VLOOKUP(D44,Barem!$B$8:$C$13,2,1))</f>
        <v>3</v>
      </c>
      <c r="H44">
        <f>IF(G44=0,0,IF(B44="F",VLOOKUP(F44,Barem!$G$2:$H$7,2,1),VLOOKUP(F44,Barem!$G$8:$H$13,2,1)))</f>
        <v>2</v>
      </c>
      <c r="I44" s="20">
        <v>4</v>
      </c>
      <c r="J44" s="15">
        <f>VLOOKUP($C44, Barem!$L:$N,3,0)</f>
        <v>0.3</v>
      </c>
      <c r="K44" s="15">
        <f>VLOOKUP($C44, Barem!$L:$O,4,0)</f>
        <v>0.2</v>
      </c>
      <c r="L44" s="15">
        <f>VLOOKUP($C44, Barem!$L:$P,5,0)</f>
        <v>0.5</v>
      </c>
      <c r="M44" s="18">
        <f t="shared" si="1"/>
        <v>3.3</v>
      </c>
      <c r="O44" s="33">
        <v>43107</v>
      </c>
    </row>
    <row r="45" spans="1:15" x14ac:dyDescent="0.25">
      <c r="A45" s="20" t="s">
        <v>124</v>
      </c>
      <c r="B45" s="20" t="s">
        <v>10</v>
      </c>
      <c r="C45" s="20">
        <v>1</v>
      </c>
      <c r="D45" s="22">
        <v>14.8</v>
      </c>
      <c r="E45" s="24">
        <v>6.7337962962962961E-2</v>
      </c>
      <c r="F45" s="2">
        <f t="shared" si="0"/>
        <v>4.5498623623623623E-3</v>
      </c>
      <c r="G45">
        <f>IF(B45="F",VLOOKUP(D45,Barem!$B$2:$C$7,2,1),VLOOKUP(D45,Barem!$B$8:$C$13,2,1))</f>
        <v>3</v>
      </c>
      <c r="H45">
        <f>IF(G45=0,0,IF(B45="F",VLOOKUP(F45,Barem!$G$2:$H$7,2,1),VLOOKUP(F45,Barem!$G$8:$H$13,2,1)))</f>
        <v>1</v>
      </c>
      <c r="I45" s="20">
        <v>1</v>
      </c>
      <c r="J45" s="15">
        <f>VLOOKUP($C45, Barem!$L:$N,3,0)</f>
        <v>0.3</v>
      </c>
      <c r="K45" s="15">
        <f>VLOOKUP($C45, Barem!$L:$O,4,0)</f>
        <v>0.2</v>
      </c>
      <c r="L45" s="15">
        <f>VLOOKUP($C45, Barem!$L:$P,5,0)</f>
        <v>0.5</v>
      </c>
      <c r="M45" s="18">
        <f t="shared" si="1"/>
        <v>1.5999999999999999</v>
      </c>
      <c r="O45" s="33">
        <v>43107</v>
      </c>
    </row>
    <row r="46" spans="1:15" x14ac:dyDescent="0.25">
      <c r="A46" s="20" t="s">
        <v>76</v>
      </c>
      <c r="B46" s="20" t="s">
        <v>11</v>
      </c>
      <c r="C46" s="20">
        <v>1</v>
      </c>
      <c r="D46" s="22">
        <v>15.3</v>
      </c>
      <c r="E46" s="24">
        <v>5.6967592592592597E-2</v>
      </c>
      <c r="F46" s="2">
        <f t="shared" si="0"/>
        <v>3.7233720648753329E-3</v>
      </c>
      <c r="G46">
        <f>IF(B46="F",VLOOKUP(D46,Barem!$B$2:$C$7,2,1),VLOOKUP(D46,Barem!$B$8:$C$13,2,1))</f>
        <v>5</v>
      </c>
      <c r="H46">
        <f>IF(G46=0,0,IF(B46="F",VLOOKUP(F46,Barem!$G$2:$H$7,2,1),VLOOKUP(F46,Barem!$G$8:$H$13,2,1)))</f>
        <v>3</v>
      </c>
      <c r="I46" s="20">
        <v>4</v>
      </c>
      <c r="J46" s="15">
        <f>VLOOKUP($C46, Barem!$L:$N,3,0)</f>
        <v>0.3</v>
      </c>
      <c r="K46" s="15">
        <f>VLOOKUP($C46, Barem!$L:$O,4,0)</f>
        <v>0.2</v>
      </c>
      <c r="L46" s="15">
        <f>VLOOKUP($C46, Barem!$L:$P,5,0)</f>
        <v>0.5</v>
      </c>
      <c r="M46" s="18">
        <f t="shared" si="1"/>
        <v>4.0999999999999996</v>
      </c>
      <c r="O46" s="33">
        <v>43107</v>
      </c>
    </row>
    <row r="47" spans="1:15" x14ac:dyDescent="0.25">
      <c r="A47" s="20" t="s">
        <v>190</v>
      </c>
      <c r="B47" s="20" t="s">
        <v>11</v>
      </c>
      <c r="C47" s="20">
        <v>1</v>
      </c>
      <c r="D47" s="22">
        <v>5.8</v>
      </c>
      <c r="E47" s="24">
        <v>2.809027777777778E-2</v>
      </c>
      <c r="F47" s="2">
        <f t="shared" si="0"/>
        <v>4.8431513409961692E-3</v>
      </c>
      <c r="G47">
        <f>IF(B47="F",VLOOKUP(D47,Barem!$B$2:$C$7,2,1),VLOOKUP(D47,Barem!$B$8:$C$13,2,1))</f>
        <v>2</v>
      </c>
      <c r="H47">
        <f>IF(G47=0,0,IF(B47="F",VLOOKUP(F47,Barem!$G$2:$H$7,2,1),VLOOKUP(F47,Barem!$G$8:$H$13,2,1)))</f>
        <v>1</v>
      </c>
      <c r="I47" s="20">
        <v>4</v>
      </c>
      <c r="J47" s="15">
        <f>VLOOKUP($C47, Barem!$L:$N,3,0)</f>
        <v>0.3</v>
      </c>
      <c r="K47" s="15">
        <f>VLOOKUP($C47, Barem!$L:$O,4,0)</f>
        <v>0.2</v>
      </c>
      <c r="L47" s="15">
        <f>VLOOKUP($C47, Barem!$L:$P,5,0)</f>
        <v>0.5</v>
      </c>
      <c r="M47" s="18">
        <f t="shared" si="1"/>
        <v>2.8</v>
      </c>
      <c r="O47" s="33">
        <v>43107</v>
      </c>
    </row>
    <row r="48" spans="1:15" x14ac:dyDescent="0.25">
      <c r="A48" s="20" t="s">
        <v>87</v>
      </c>
      <c r="B48" s="20" t="s">
        <v>11</v>
      </c>
      <c r="C48" s="20">
        <v>1</v>
      </c>
      <c r="D48" s="22">
        <v>10.199999999999999</v>
      </c>
      <c r="E48" s="24">
        <v>4.1608796296296297E-2</v>
      </c>
      <c r="F48" s="2">
        <f t="shared" si="0"/>
        <v>4.0792937545388527E-3</v>
      </c>
      <c r="G48">
        <f>IF(B48="F",VLOOKUP(D48,Barem!$B$2:$C$7,2,1),VLOOKUP(D48,Barem!$B$8:$C$13,2,1))</f>
        <v>3</v>
      </c>
      <c r="H48">
        <f>IF(G48=0,0,IF(B48="F",VLOOKUP(F48,Barem!$G$2:$H$7,2,1),VLOOKUP(F48,Barem!$G$8:$H$13,2,1)))</f>
        <v>2</v>
      </c>
      <c r="I48" s="20">
        <v>2</v>
      </c>
      <c r="J48" s="15">
        <f>VLOOKUP($C48, Barem!$L:$N,3,0)</f>
        <v>0.3</v>
      </c>
      <c r="K48" s="15">
        <f>VLOOKUP($C48, Barem!$L:$O,4,0)</f>
        <v>0.2</v>
      </c>
      <c r="L48" s="15">
        <f>VLOOKUP($C48, Barem!$L:$P,5,0)</f>
        <v>0.5</v>
      </c>
      <c r="M48" s="18">
        <f t="shared" si="1"/>
        <v>2.2999999999999998</v>
      </c>
      <c r="O48" s="33">
        <v>43107</v>
      </c>
    </row>
    <row r="49" spans="1:15" x14ac:dyDescent="0.25">
      <c r="A49" s="20" t="s">
        <v>96</v>
      </c>
      <c r="B49" s="20" t="s">
        <v>10</v>
      </c>
      <c r="C49" s="20">
        <v>2</v>
      </c>
      <c r="D49" s="22">
        <v>11.1</v>
      </c>
      <c r="E49" s="24">
        <v>3.2118055555555559E-2</v>
      </c>
      <c r="F49" s="2">
        <f t="shared" ref="F49:F91" si="2">E49/D49</f>
        <v>2.8935185185185188E-3</v>
      </c>
      <c r="G49">
        <f>IF(B49="F",VLOOKUP(D49,Barem!$B$2:$C$7,2,1),VLOOKUP(D49,Barem!$B$8:$C$13,2,1))</f>
        <v>3</v>
      </c>
      <c r="H49">
        <f>IF(G49=0,0,IF(B49="F",VLOOKUP(F49,Barem!$G$2:$H$7,2,1),VLOOKUP(F49,Barem!$G$8:$H$13,2,1)))</f>
        <v>4</v>
      </c>
      <c r="I49" s="20">
        <v>2</v>
      </c>
      <c r="J49" s="15">
        <f>VLOOKUP($C49, Barem!$L:$N,3,0)</f>
        <v>0.2</v>
      </c>
      <c r="K49" s="15">
        <f>VLOOKUP($C49, Barem!$L:$O,4,0)</f>
        <v>0.5</v>
      </c>
      <c r="L49" s="15">
        <f>VLOOKUP($C49, Barem!$L:$P,5,0)</f>
        <v>0.3</v>
      </c>
      <c r="M49" s="18">
        <f t="shared" ref="M49:M90" si="3">G49*J49+H49*K49+I49*L49</f>
        <v>3.2</v>
      </c>
      <c r="O49" s="33">
        <v>43108</v>
      </c>
    </row>
    <row r="50" spans="1:15" x14ac:dyDescent="0.25">
      <c r="A50" s="20" t="s">
        <v>193</v>
      </c>
      <c r="B50" s="20" t="s">
        <v>10</v>
      </c>
      <c r="C50" s="20">
        <v>2</v>
      </c>
      <c r="D50" s="22">
        <v>9</v>
      </c>
      <c r="E50" s="24">
        <v>3.7777777777777778E-2</v>
      </c>
      <c r="F50" s="2">
        <f t="shared" si="2"/>
        <v>4.1975308641975309E-3</v>
      </c>
      <c r="G50">
        <f>IF(B50="F",VLOOKUP(D50,Barem!$B$2:$C$7,2,1),VLOOKUP(D50,Barem!$B$8:$C$13,2,1))</f>
        <v>2</v>
      </c>
      <c r="H50">
        <f>IF(G50=0,0,IF(B50="F",VLOOKUP(F50,Barem!$G$2:$H$7,2,1),VLOOKUP(F50,Barem!$G$8:$H$13,2,1)))</f>
        <v>1</v>
      </c>
      <c r="I50" s="20">
        <v>1</v>
      </c>
      <c r="J50" s="15">
        <f>VLOOKUP($C50, Barem!$L:$N,3,0)</f>
        <v>0.2</v>
      </c>
      <c r="K50" s="15">
        <f>VLOOKUP($C50, Barem!$L:$O,4,0)</f>
        <v>0.5</v>
      </c>
      <c r="L50" s="15">
        <f>VLOOKUP($C50, Barem!$L:$P,5,0)</f>
        <v>0.3</v>
      </c>
      <c r="M50" s="18">
        <f t="shared" si="3"/>
        <v>1.2</v>
      </c>
      <c r="O50" s="33">
        <v>43108</v>
      </c>
    </row>
    <row r="51" spans="1:15" x14ac:dyDescent="0.25">
      <c r="A51" s="20" t="s">
        <v>74</v>
      </c>
      <c r="B51" s="20" t="s">
        <v>10</v>
      </c>
      <c r="C51" s="20">
        <v>2</v>
      </c>
      <c r="D51" s="22">
        <v>10.220000000000001</v>
      </c>
      <c r="E51" s="24">
        <v>3.4328703703703702E-2</v>
      </c>
      <c r="F51" s="2">
        <f t="shared" si="2"/>
        <v>3.3589729651373481E-3</v>
      </c>
      <c r="G51">
        <f>IF(B51="F",VLOOKUP(D51,Barem!$B$2:$C$7,2,1),VLOOKUP(D51,Barem!$B$8:$C$13,2,1))</f>
        <v>3</v>
      </c>
      <c r="H51">
        <f>IF(G51=0,0,IF(B51="F",VLOOKUP(F51,Barem!$G$2:$H$7,2,1),VLOOKUP(F51,Barem!$G$8:$H$13,2,1)))</f>
        <v>3</v>
      </c>
      <c r="I51" s="20">
        <v>2</v>
      </c>
      <c r="J51" s="15">
        <f>VLOOKUP($C51, Barem!$L:$N,3,0)</f>
        <v>0.2</v>
      </c>
      <c r="K51" s="15">
        <f>VLOOKUP($C51, Barem!$L:$O,4,0)</f>
        <v>0.5</v>
      </c>
      <c r="L51" s="15">
        <f>VLOOKUP($C51, Barem!$L:$P,5,0)</f>
        <v>0.3</v>
      </c>
      <c r="M51" s="18">
        <f t="shared" si="3"/>
        <v>2.7</v>
      </c>
      <c r="O51" s="33">
        <v>43108</v>
      </c>
    </row>
    <row r="52" spans="1:15" x14ac:dyDescent="0.25">
      <c r="A52" s="20" t="s">
        <v>89</v>
      </c>
      <c r="B52" s="20" t="s">
        <v>10</v>
      </c>
      <c r="C52" s="20">
        <v>2</v>
      </c>
      <c r="D52" s="22">
        <v>10</v>
      </c>
      <c r="E52" s="24">
        <v>4.0798611111111112E-2</v>
      </c>
      <c r="F52" s="2">
        <f t="shared" si="2"/>
        <v>4.0798611111111114E-3</v>
      </c>
      <c r="G52">
        <f>IF(B52="F",VLOOKUP(D52,Barem!$B$2:$C$7,2,1),VLOOKUP(D52,Barem!$B$8:$C$13,2,1))</f>
        <v>3</v>
      </c>
      <c r="H52">
        <f>IF(G52=0,0,IF(B52="F",VLOOKUP(F52,Barem!$G$2:$H$7,2,1),VLOOKUP(F52,Barem!$G$8:$H$13,2,1)))</f>
        <v>2</v>
      </c>
      <c r="I52" s="20">
        <v>1</v>
      </c>
      <c r="J52" s="15">
        <f>VLOOKUP($C52, Barem!$L:$N,3,0)</f>
        <v>0.2</v>
      </c>
      <c r="K52" s="15">
        <f>VLOOKUP($C52, Barem!$L:$O,4,0)</f>
        <v>0.5</v>
      </c>
      <c r="L52" s="15">
        <f>VLOOKUP($C52, Barem!$L:$P,5,0)</f>
        <v>0.3</v>
      </c>
      <c r="M52" s="18">
        <f t="shared" si="3"/>
        <v>1.9000000000000001</v>
      </c>
      <c r="O52" s="33">
        <v>43109</v>
      </c>
    </row>
    <row r="53" spans="1:15" x14ac:dyDescent="0.25">
      <c r="A53" s="20" t="s">
        <v>101</v>
      </c>
      <c r="B53" s="20" t="s">
        <v>10</v>
      </c>
      <c r="C53" s="20">
        <v>2</v>
      </c>
      <c r="D53" s="22">
        <v>12.4</v>
      </c>
      <c r="E53" s="24">
        <v>5.0439814814814819E-2</v>
      </c>
      <c r="F53" s="2">
        <f t="shared" si="2"/>
        <v>4.0677270011947432E-3</v>
      </c>
      <c r="G53">
        <f>IF(B53="F",VLOOKUP(D53,Barem!$B$2:$C$7,2,1),VLOOKUP(D53,Barem!$B$8:$C$13,2,1))</f>
        <v>3</v>
      </c>
      <c r="H53">
        <f>IF(G53=0,0,IF(B53="F",VLOOKUP(F53,Barem!$G$2:$H$7,2,1),VLOOKUP(F53,Barem!$G$8:$H$13,2,1)))</f>
        <v>2</v>
      </c>
      <c r="I53" s="20">
        <v>2</v>
      </c>
      <c r="J53" s="15">
        <f>VLOOKUP($C53, Barem!$L:$N,3,0)</f>
        <v>0.2</v>
      </c>
      <c r="K53" s="15">
        <f>VLOOKUP($C53, Barem!$L:$O,4,0)</f>
        <v>0.5</v>
      </c>
      <c r="L53" s="15">
        <f>VLOOKUP($C53, Barem!$L:$P,5,0)</f>
        <v>0.3</v>
      </c>
      <c r="M53" s="18">
        <f t="shared" si="3"/>
        <v>2.2000000000000002</v>
      </c>
      <c r="O53" s="33">
        <v>43109</v>
      </c>
    </row>
    <row r="54" spans="1:15" x14ac:dyDescent="0.25">
      <c r="A54" s="20" t="s">
        <v>190</v>
      </c>
      <c r="B54" s="20" t="s">
        <v>11</v>
      </c>
      <c r="C54" s="20">
        <v>2</v>
      </c>
      <c r="D54" s="22">
        <v>5</v>
      </c>
      <c r="E54" s="24">
        <v>2.3344907407407408E-2</v>
      </c>
      <c r="F54" s="2">
        <f t="shared" si="2"/>
        <v>4.6689814814814814E-3</v>
      </c>
      <c r="G54">
        <f>IF(B54="F",VLOOKUP(D54,Barem!$B$2:$C$7,2,1),VLOOKUP(D54,Barem!$B$8:$C$13,2,1))</f>
        <v>2</v>
      </c>
      <c r="H54">
        <f>IF(G54=0,0,IF(B54="F",VLOOKUP(F54,Barem!$G$2:$H$7,2,1),VLOOKUP(F54,Barem!$G$8:$H$13,2,1)))</f>
        <v>1</v>
      </c>
      <c r="I54" s="20">
        <v>4</v>
      </c>
      <c r="J54" s="15">
        <f>VLOOKUP($C54, Barem!$L:$N,3,0)</f>
        <v>0.2</v>
      </c>
      <c r="K54" s="15">
        <f>VLOOKUP($C54, Barem!$L:$O,4,0)</f>
        <v>0.5</v>
      </c>
      <c r="L54" s="15">
        <f>VLOOKUP($C54, Barem!$L:$P,5,0)</f>
        <v>0.3</v>
      </c>
      <c r="M54" s="18">
        <f t="shared" si="3"/>
        <v>2.1</v>
      </c>
      <c r="O54" s="33">
        <v>43109</v>
      </c>
    </row>
    <row r="55" spans="1:15" x14ac:dyDescent="0.25">
      <c r="A55" s="20" t="s">
        <v>196</v>
      </c>
      <c r="B55" s="20" t="s">
        <v>11</v>
      </c>
      <c r="C55" s="20">
        <v>2</v>
      </c>
      <c r="D55" s="22">
        <v>12.8</v>
      </c>
      <c r="E55" s="24">
        <v>4.3564814814814813E-2</v>
      </c>
      <c r="F55" s="2">
        <f t="shared" si="2"/>
        <v>3.4035011574074072E-3</v>
      </c>
      <c r="G55">
        <f>IF(B55="F",VLOOKUP(D55,Barem!$B$2:$C$7,2,1),VLOOKUP(D55,Barem!$B$8:$C$13,2,1))</f>
        <v>4</v>
      </c>
      <c r="H55">
        <f>IF(G55=0,0,IF(B55="F",VLOOKUP(F55,Barem!$G$2:$H$7,2,1),VLOOKUP(F55,Barem!$G$8:$H$13,2,1)))</f>
        <v>4</v>
      </c>
      <c r="I55" s="20">
        <v>2</v>
      </c>
      <c r="J55" s="15">
        <f>VLOOKUP($C55, Barem!$L:$N,3,0)</f>
        <v>0.2</v>
      </c>
      <c r="K55" s="15">
        <f>VLOOKUP($C55, Barem!$L:$O,4,0)</f>
        <v>0.5</v>
      </c>
      <c r="L55" s="15">
        <f>VLOOKUP($C55, Barem!$L:$P,5,0)</f>
        <v>0.3</v>
      </c>
      <c r="M55" s="18">
        <f t="shared" si="3"/>
        <v>3.4</v>
      </c>
      <c r="O55" s="33">
        <v>43109</v>
      </c>
    </row>
    <row r="56" spans="1:15" x14ac:dyDescent="0.25">
      <c r="A56" s="20" t="s">
        <v>189</v>
      </c>
      <c r="B56" s="20" t="s">
        <v>11</v>
      </c>
      <c r="C56" s="20">
        <v>2</v>
      </c>
      <c r="D56" s="22">
        <v>5</v>
      </c>
      <c r="E56" s="24">
        <v>1.7025462962962961E-2</v>
      </c>
      <c r="F56" s="2">
        <f t="shared" si="2"/>
        <v>3.4050925925925924E-3</v>
      </c>
      <c r="G56">
        <f>IF(B56="F",VLOOKUP(D56,Barem!$B$2:$C$7,2,1),VLOOKUP(D56,Barem!$B$8:$C$13,2,1))</f>
        <v>2</v>
      </c>
      <c r="H56">
        <f>IF(G56=0,0,IF(B56="F",VLOOKUP(F56,Barem!$G$2:$H$7,2,1),VLOOKUP(F56,Barem!$G$8:$H$13,2,1)))</f>
        <v>4</v>
      </c>
      <c r="I56" s="20">
        <v>1</v>
      </c>
      <c r="J56" s="15">
        <f>VLOOKUP($C56, Barem!$L:$N,3,0)</f>
        <v>0.2</v>
      </c>
      <c r="K56" s="15">
        <f>VLOOKUP($C56, Barem!$L:$O,4,0)</f>
        <v>0.5</v>
      </c>
      <c r="L56" s="15">
        <f>VLOOKUP($C56, Barem!$L:$P,5,0)</f>
        <v>0.3</v>
      </c>
      <c r="M56" s="18">
        <f t="shared" si="3"/>
        <v>2.6999999999999997</v>
      </c>
      <c r="O56" s="33">
        <v>43110</v>
      </c>
    </row>
    <row r="57" spans="1:15" x14ac:dyDescent="0.25">
      <c r="A57" s="20" t="s">
        <v>126</v>
      </c>
      <c r="B57" s="20" t="s">
        <v>11</v>
      </c>
      <c r="C57" s="20">
        <v>2</v>
      </c>
      <c r="D57" s="22">
        <v>6</v>
      </c>
      <c r="E57" s="24">
        <v>2.3807870370370368E-2</v>
      </c>
      <c r="F57" s="2">
        <f t="shared" si="2"/>
        <v>3.9679783950617277E-3</v>
      </c>
      <c r="G57">
        <f>IF(B57="F",VLOOKUP(D57,Barem!$B$2:$C$7,2,1),VLOOKUP(D57,Barem!$B$8:$C$13,2,1))</f>
        <v>2</v>
      </c>
      <c r="H57">
        <f>IF(G57=0,0,IF(B57="F",VLOOKUP(F57,Barem!$G$2:$H$7,2,1),VLOOKUP(F57,Barem!$G$8:$H$13,2,1)))</f>
        <v>2</v>
      </c>
      <c r="I57" s="20">
        <v>2</v>
      </c>
      <c r="J57" s="15">
        <f>VLOOKUP($C57, Barem!$L:$N,3,0)</f>
        <v>0.2</v>
      </c>
      <c r="K57" s="15">
        <f>VLOOKUP($C57, Barem!$L:$O,4,0)</f>
        <v>0.5</v>
      </c>
      <c r="L57" s="15">
        <f>VLOOKUP($C57, Barem!$L:$P,5,0)</f>
        <v>0.3</v>
      </c>
      <c r="M57" s="18">
        <f t="shared" si="3"/>
        <v>2</v>
      </c>
      <c r="O57" s="33">
        <v>43110</v>
      </c>
    </row>
    <row r="58" spans="1:15" x14ac:dyDescent="0.25">
      <c r="A58" s="20" t="s">
        <v>114</v>
      </c>
      <c r="B58" s="20" t="s">
        <v>10</v>
      </c>
      <c r="C58" s="20">
        <v>2</v>
      </c>
      <c r="D58" s="22">
        <v>2</v>
      </c>
      <c r="E58" s="24">
        <v>6.3078703703703708E-3</v>
      </c>
      <c r="F58" s="2">
        <f t="shared" si="2"/>
        <v>3.1539351851851854E-3</v>
      </c>
      <c r="G58">
        <f>IF(B58="F",VLOOKUP(D58,Barem!$B$2:$C$7,2,1),VLOOKUP(D58,Barem!$B$8:$C$13,2,1))</f>
        <v>1</v>
      </c>
      <c r="H58">
        <f>IF(G58=0,0,IF(B58="F",VLOOKUP(F58,Barem!$G$2:$H$7,2,1),VLOOKUP(F58,Barem!$G$8:$H$13,2,1)))</f>
        <v>3</v>
      </c>
      <c r="I58" s="20">
        <v>1</v>
      </c>
      <c r="J58" s="15">
        <f>VLOOKUP($C58, Barem!$L:$N,3,0)</f>
        <v>0.2</v>
      </c>
      <c r="K58" s="15">
        <f>VLOOKUP($C58, Barem!$L:$O,4,0)</f>
        <v>0.5</v>
      </c>
      <c r="L58" s="15">
        <f>VLOOKUP($C58, Barem!$L:$P,5,0)</f>
        <v>0.3</v>
      </c>
      <c r="M58" s="18">
        <f t="shared" si="3"/>
        <v>2</v>
      </c>
      <c r="O58" s="33">
        <v>43109</v>
      </c>
    </row>
    <row r="59" spans="1:15" x14ac:dyDescent="0.25">
      <c r="A59" s="20" t="s">
        <v>88</v>
      </c>
      <c r="B59" s="20" t="s">
        <v>10</v>
      </c>
      <c r="C59" s="20">
        <v>2</v>
      </c>
      <c r="D59" s="22">
        <v>2</v>
      </c>
      <c r="E59" s="24">
        <v>5.8564814814814825E-3</v>
      </c>
      <c r="F59" s="2">
        <f t="shared" si="2"/>
        <v>2.9282407407407412E-3</v>
      </c>
      <c r="G59">
        <f>IF(B59="F",VLOOKUP(D59,Barem!$B$2:$C$7,2,1),VLOOKUP(D59,Barem!$B$8:$C$13,2,1))</f>
        <v>1</v>
      </c>
      <c r="H59">
        <f>IF(G59=0,0,IF(B59="F",VLOOKUP(F59,Barem!$G$2:$H$7,2,1),VLOOKUP(F59,Barem!$G$8:$H$13,2,1)))</f>
        <v>4</v>
      </c>
      <c r="I59" s="20">
        <v>2</v>
      </c>
      <c r="J59" s="15">
        <f>VLOOKUP($C59, Barem!$L:$N,3,0)</f>
        <v>0.2</v>
      </c>
      <c r="K59" s="15">
        <f>VLOOKUP($C59, Barem!$L:$O,4,0)</f>
        <v>0.5</v>
      </c>
      <c r="L59" s="15">
        <f>VLOOKUP($C59, Barem!$L:$P,5,0)</f>
        <v>0.3</v>
      </c>
      <c r="M59" s="18">
        <f t="shared" si="3"/>
        <v>2.8000000000000003</v>
      </c>
      <c r="O59" s="33">
        <v>43110</v>
      </c>
    </row>
    <row r="60" spans="1:15" x14ac:dyDescent="0.25">
      <c r="A60" s="20" t="s">
        <v>76</v>
      </c>
      <c r="B60" s="20" t="s">
        <v>11</v>
      </c>
      <c r="C60" s="20">
        <v>2</v>
      </c>
      <c r="D60" s="22">
        <v>6.3</v>
      </c>
      <c r="E60" s="24">
        <v>2.0856481481481479E-2</v>
      </c>
      <c r="F60" s="2">
        <f t="shared" si="2"/>
        <v>3.3105526161081715E-3</v>
      </c>
      <c r="G60">
        <f>IF(B60="F",VLOOKUP(D60,Barem!$B$2:$C$7,2,1),VLOOKUP(D60,Barem!$B$8:$C$13,2,1))</f>
        <v>2</v>
      </c>
      <c r="H60">
        <f>IF(G60=0,0,IF(B60="F",VLOOKUP(F60,Barem!$G$2:$H$7,2,1),VLOOKUP(F60,Barem!$G$8:$H$13,2,1)))</f>
        <v>4</v>
      </c>
      <c r="I60" s="20">
        <v>5</v>
      </c>
      <c r="J60" s="15">
        <f>VLOOKUP($C60, Barem!$L:$N,3,0)</f>
        <v>0.2</v>
      </c>
      <c r="K60" s="15">
        <f>VLOOKUP($C60, Barem!$L:$O,4,0)</f>
        <v>0.5</v>
      </c>
      <c r="L60" s="15">
        <f>VLOOKUP($C60, Barem!$L:$P,5,0)</f>
        <v>0.3</v>
      </c>
      <c r="M60" s="18">
        <f t="shared" si="3"/>
        <v>3.9</v>
      </c>
      <c r="O60" s="33">
        <v>43110</v>
      </c>
    </row>
    <row r="61" spans="1:15" x14ac:dyDescent="0.25">
      <c r="A61" s="20" t="s">
        <v>94</v>
      </c>
      <c r="B61" s="20" t="s">
        <v>10</v>
      </c>
      <c r="C61" s="20">
        <v>2</v>
      </c>
      <c r="D61" s="22">
        <v>10.01</v>
      </c>
      <c r="E61" s="24">
        <v>3.4363425925925929E-2</v>
      </c>
      <c r="F61" s="2">
        <f t="shared" si="2"/>
        <v>3.4329096829096833E-3</v>
      </c>
      <c r="G61">
        <f>IF(B61="F",VLOOKUP(D61,Barem!$B$2:$C$7,2,1),VLOOKUP(D61,Barem!$B$8:$C$13,2,1))</f>
        <v>3</v>
      </c>
      <c r="H61">
        <f>IF(G61=0,0,IF(B61="F",VLOOKUP(F61,Barem!$G$2:$H$7,2,1),VLOOKUP(F61,Barem!$G$8:$H$13,2,1)))</f>
        <v>3</v>
      </c>
      <c r="I61" s="20">
        <v>3</v>
      </c>
      <c r="J61" s="15">
        <f>VLOOKUP($C61, Barem!$L:$N,3,0)</f>
        <v>0.2</v>
      </c>
      <c r="K61" s="15">
        <f>VLOOKUP($C61, Barem!$L:$O,4,0)</f>
        <v>0.5</v>
      </c>
      <c r="L61" s="15">
        <f>VLOOKUP($C61, Barem!$L:$P,5,0)</f>
        <v>0.3</v>
      </c>
      <c r="M61" s="18">
        <f t="shared" si="3"/>
        <v>3</v>
      </c>
      <c r="O61" s="33">
        <v>43110</v>
      </c>
    </row>
    <row r="62" spans="1:15" x14ac:dyDescent="0.25">
      <c r="A62" s="20" t="s">
        <v>118</v>
      </c>
      <c r="B62" s="20" t="s">
        <v>10</v>
      </c>
      <c r="C62" s="20">
        <v>2</v>
      </c>
      <c r="D62" s="22">
        <v>13</v>
      </c>
      <c r="E62" s="24">
        <v>4.7523148148148148E-2</v>
      </c>
      <c r="F62" s="2">
        <f t="shared" si="2"/>
        <v>3.6556267806267806E-3</v>
      </c>
      <c r="G62">
        <f>IF(B62="F",VLOOKUP(D62,Barem!$B$2:$C$7,2,1),VLOOKUP(D62,Barem!$B$8:$C$13,2,1))</f>
        <v>3</v>
      </c>
      <c r="H62">
        <f>IF(G62=0,0,IF(B62="F",VLOOKUP(F62,Barem!$G$2:$H$7,2,1),VLOOKUP(F62,Barem!$G$8:$H$13,2,1)))</f>
        <v>2</v>
      </c>
      <c r="I62" s="20">
        <v>0</v>
      </c>
      <c r="J62" s="15">
        <f>VLOOKUP($C62, Barem!$L:$N,3,0)</f>
        <v>0.2</v>
      </c>
      <c r="K62" s="15">
        <f>VLOOKUP($C62, Barem!$L:$O,4,0)</f>
        <v>0.5</v>
      </c>
      <c r="L62" s="15">
        <f>VLOOKUP($C62, Barem!$L:$P,5,0)</f>
        <v>0.3</v>
      </c>
      <c r="M62" s="18">
        <f t="shared" si="3"/>
        <v>1.6</v>
      </c>
      <c r="O62" s="33">
        <v>43111</v>
      </c>
    </row>
    <row r="63" spans="1:15" x14ac:dyDescent="0.25">
      <c r="A63" s="20" t="s">
        <v>105</v>
      </c>
      <c r="B63" s="20" t="s">
        <v>11</v>
      </c>
      <c r="C63" s="20">
        <v>2</v>
      </c>
      <c r="D63" s="22">
        <v>6</v>
      </c>
      <c r="E63" s="24">
        <v>2.269675925925926E-2</v>
      </c>
      <c r="F63" s="2">
        <f t="shared" si="2"/>
        <v>3.7827932098765432E-3</v>
      </c>
      <c r="G63">
        <f>IF(B63="F",VLOOKUP(D63,Barem!$B$2:$C$7,2,1),VLOOKUP(D63,Barem!$B$8:$C$13,2,1))</f>
        <v>2</v>
      </c>
      <c r="H63">
        <f>IF(G63=0,0,IF(B63="F",VLOOKUP(F63,Barem!$G$2:$H$7,2,1),VLOOKUP(F63,Barem!$G$8:$H$13,2,1)))</f>
        <v>3</v>
      </c>
      <c r="I63" s="20">
        <v>3</v>
      </c>
      <c r="J63" s="15">
        <f>VLOOKUP($C63, Barem!$L:$N,3,0)</f>
        <v>0.2</v>
      </c>
      <c r="K63" s="15">
        <f>VLOOKUP($C63, Barem!$L:$O,4,0)</f>
        <v>0.5</v>
      </c>
      <c r="L63" s="15">
        <f>VLOOKUP($C63, Barem!$L:$P,5,0)</f>
        <v>0.3</v>
      </c>
      <c r="M63" s="18">
        <f t="shared" si="3"/>
        <v>2.8</v>
      </c>
      <c r="O63" s="33">
        <v>43111</v>
      </c>
    </row>
    <row r="64" spans="1:15" x14ac:dyDescent="0.25">
      <c r="A64" s="20" t="s">
        <v>104</v>
      </c>
      <c r="B64" s="20" t="s">
        <v>10</v>
      </c>
      <c r="C64" s="20">
        <v>2</v>
      </c>
      <c r="D64" s="22">
        <v>8.1</v>
      </c>
      <c r="E64" s="24">
        <v>2.568287037037037E-2</v>
      </c>
      <c r="F64" s="2">
        <f t="shared" si="2"/>
        <v>3.1707247370827618E-3</v>
      </c>
      <c r="G64">
        <f>IF(B64="F",VLOOKUP(D64,Barem!$B$2:$C$7,2,1),VLOOKUP(D64,Barem!$B$8:$C$13,2,1))</f>
        <v>2</v>
      </c>
      <c r="H64">
        <f>IF(G64=0,0,IF(B64="F",VLOOKUP(F64,Barem!$G$2:$H$7,2,1),VLOOKUP(F64,Barem!$G$8:$H$13,2,1)))</f>
        <v>3</v>
      </c>
      <c r="I64" s="20">
        <v>2</v>
      </c>
      <c r="J64" s="15">
        <f>VLOOKUP($C64, Barem!$L:$N,3,0)</f>
        <v>0.2</v>
      </c>
      <c r="K64" s="15">
        <f>VLOOKUP($C64, Barem!$L:$O,4,0)</f>
        <v>0.5</v>
      </c>
      <c r="L64" s="15">
        <f>VLOOKUP($C64, Barem!$L:$P,5,0)</f>
        <v>0.3</v>
      </c>
      <c r="M64" s="18">
        <f t="shared" si="3"/>
        <v>2.5</v>
      </c>
      <c r="O64" s="33">
        <v>43111</v>
      </c>
    </row>
    <row r="65" spans="1:15" x14ac:dyDescent="0.25">
      <c r="A65" s="20" t="s">
        <v>127</v>
      </c>
      <c r="B65" s="20" t="s">
        <v>10</v>
      </c>
      <c r="C65" s="20">
        <v>2</v>
      </c>
      <c r="D65" s="22">
        <v>5.2</v>
      </c>
      <c r="E65" s="24">
        <v>2.0775462962962964E-2</v>
      </c>
      <c r="F65" s="2">
        <f t="shared" si="2"/>
        <v>3.9952813390313393E-3</v>
      </c>
      <c r="G65">
        <f>IF(B65="F",VLOOKUP(D65,Barem!$B$2:$C$7,2,1),VLOOKUP(D65,Barem!$B$8:$C$13,2,1))</f>
        <v>2</v>
      </c>
      <c r="H65">
        <f>IF(G65=0,0,IF(B65="F",VLOOKUP(F65,Barem!$G$2:$H$7,2,1),VLOOKUP(F65,Barem!$G$8:$H$13,2,1)))</f>
        <v>2</v>
      </c>
      <c r="I65" s="20">
        <v>2</v>
      </c>
      <c r="J65" s="15">
        <f>VLOOKUP($C65, Barem!$L:$N,3,0)</f>
        <v>0.2</v>
      </c>
      <c r="K65" s="15">
        <f>VLOOKUP($C65, Barem!$L:$O,4,0)</f>
        <v>0.5</v>
      </c>
      <c r="L65" s="15">
        <f>VLOOKUP($C65, Barem!$L:$P,5,0)</f>
        <v>0.3</v>
      </c>
      <c r="M65" s="18">
        <f t="shared" si="3"/>
        <v>2</v>
      </c>
      <c r="O65" s="33">
        <v>43111</v>
      </c>
    </row>
    <row r="66" spans="1:15" x14ac:dyDescent="0.25">
      <c r="A66" s="20" t="s">
        <v>99</v>
      </c>
      <c r="B66" s="20" t="s">
        <v>10</v>
      </c>
      <c r="C66" s="20">
        <v>2</v>
      </c>
      <c r="D66" s="22">
        <v>10</v>
      </c>
      <c r="E66" s="24">
        <v>2.8912037037037038E-2</v>
      </c>
      <c r="F66" s="2">
        <f t="shared" si="2"/>
        <v>2.891203703703704E-3</v>
      </c>
      <c r="G66">
        <f>IF(B66="F",VLOOKUP(D66,Barem!$B$2:$C$7,2,1),VLOOKUP(D66,Barem!$B$8:$C$13,2,1))</f>
        <v>3</v>
      </c>
      <c r="H66">
        <f>IF(G66=0,0,IF(B66="F",VLOOKUP(F66,Barem!$G$2:$H$7,2,1),VLOOKUP(F66,Barem!$G$8:$H$13,2,1)))</f>
        <v>4</v>
      </c>
      <c r="I66" s="20">
        <v>2</v>
      </c>
      <c r="J66" s="15">
        <f>VLOOKUP($C66, Barem!$L:$N,3,0)</f>
        <v>0.2</v>
      </c>
      <c r="K66" s="15">
        <f>VLOOKUP($C66, Barem!$L:$O,4,0)</f>
        <v>0.5</v>
      </c>
      <c r="L66" s="15">
        <f>VLOOKUP($C66, Barem!$L:$P,5,0)</f>
        <v>0.3</v>
      </c>
      <c r="M66" s="18">
        <f t="shared" si="3"/>
        <v>3.2</v>
      </c>
      <c r="O66" s="33">
        <v>43111</v>
      </c>
    </row>
    <row r="67" spans="1:15" x14ac:dyDescent="0.25">
      <c r="A67" s="20" t="s">
        <v>183</v>
      </c>
      <c r="B67" s="20" t="s">
        <v>10</v>
      </c>
      <c r="C67" s="20">
        <v>2</v>
      </c>
      <c r="D67" s="22">
        <v>12.1</v>
      </c>
      <c r="E67" s="24">
        <v>4.1041666666666664E-2</v>
      </c>
      <c r="F67" s="2">
        <f t="shared" si="2"/>
        <v>3.3918732782369145E-3</v>
      </c>
      <c r="G67">
        <f>IF(B67="F",VLOOKUP(D67,Barem!$B$2:$C$7,2,1),VLOOKUP(D67,Barem!$B$8:$C$13,2,1))</f>
        <v>3</v>
      </c>
      <c r="H67">
        <f>IF(G67=0,0,IF(B67="F",VLOOKUP(F67,Barem!$G$2:$H$7,2,1),VLOOKUP(F67,Barem!$G$8:$H$13,2,1)))</f>
        <v>3</v>
      </c>
      <c r="I67" s="20">
        <v>3</v>
      </c>
      <c r="J67" s="15">
        <f>VLOOKUP($C67, Barem!$L:$N,3,0)</f>
        <v>0.2</v>
      </c>
      <c r="K67" s="15">
        <f>VLOOKUP($C67, Barem!$L:$O,4,0)</f>
        <v>0.5</v>
      </c>
      <c r="L67" s="15">
        <f>VLOOKUP($C67, Barem!$L:$P,5,0)</f>
        <v>0.3</v>
      </c>
      <c r="M67" s="18">
        <f t="shared" si="3"/>
        <v>3</v>
      </c>
      <c r="O67" s="33">
        <v>43112</v>
      </c>
    </row>
    <row r="68" spans="1:15" x14ac:dyDescent="0.25">
      <c r="A68" s="20" t="s">
        <v>95</v>
      </c>
      <c r="B68" s="20" t="s">
        <v>10</v>
      </c>
      <c r="C68" s="20">
        <v>2</v>
      </c>
      <c r="D68" s="22">
        <v>10</v>
      </c>
      <c r="E68" s="24">
        <v>2.9525462962962962E-2</v>
      </c>
      <c r="F68" s="2">
        <f t="shared" si="2"/>
        <v>2.952546296296296E-3</v>
      </c>
      <c r="G68">
        <f>IF(B68="F",VLOOKUP(D68,Barem!$B$2:$C$7,2,1),VLOOKUP(D68,Barem!$B$8:$C$13,2,1))</f>
        <v>3</v>
      </c>
      <c r="H68">
        <f>IF(G68=0,0,IF(B68="F",VLOOKUP(F68,Barem!$G$2:$H$7,2,1),VLOOKUP(F68,Barem!$G$8:$H$13,2,1)))</f>
        <v>4</v>
      </c>
      <c r="I68" s="20">
        <v>2</v>
      </c>
      <c r="J68" s="15">
        <f>VLOOKUP($C68, Barem!$L:$N,3,0)</f>
        <v>0.2</v>
      </c>
      <c r="K68" s="15">
        <f>VLOOKUP($C68, Barem!$L:$O,4,0)</f>
        <v>0.5</v>
      </c>
      <c r="L68" s="15">
        <f>VLOOKUP($C68, Barem!$L:$P,5,0)</f>
        <v>0.3</v>
      </c>
      <c r="M68" s="18">
        <f t="shared" si="3"/>
        <v>3.2</v>
      </c>
      <c r="O68" s="33">
        <v>43112</v>
      </c>
    </row>
    <row r="69" spans="1:15" x14ac:dyDescent="0.25">
      <c r="A69" s="20" t="s">
        <v>129</v>
      </c>
      <c r="B69" s="20" t="s">
        <v>11</v>
      </c>
      <c r="C69" s="20">
        <v>2</v>
      </c>
      <c r="D69" s="22">
        <v>7.08</v>
      </c>
      <c r="E69" s="24">
        <v>2.5879629629629627E-2</v>
      </c>
      <c r="F69" s="2">
        <f t="shared" si="2"/>
        <v>3.6553149194392129E-3</v>
      </c>
      <c r="G69">
        <f>IF(B69="F",VLOOKUP(D69,Barem!$B$2:$C$7,2,1),VLOOKUP(D69,Barem!$B$8:$C$13,2,1))</f>
        <v>3</v>
      </c>
      <c r="H69">
        <f>IF(G69=0,0,IF(B69="F",VLOOKUP(F69,Barem!$G$2:$H$7,2,1),VLOOKUP(F69,Barem!$G$8:$H$13,2,1)))</f>
        <v>3</v>
      </c>
      <c r="I69" s="20">
        <v>2</v>
      </c>
      <c r="J69" s="15">
        <f>VLOOKUP($C69, Barem!$L:$N,3,0)</f>
        <v>0.2</v>
      </c>
      <c r="K69" s="15">
        <f>VLOOKUP($C69, Barem!$L:$O,4,0)</f>
        <v>0.5</v>
      </c>
      <c r="L69" s="15">
        <f>VLOOKUP($C69, Barem!$L:$P,5,0)</f>
        <v>0.3</v>
      </c>
      <c r="M69" s="18">
        <f t="shared" si="3"/>
        <v>2.7</v>
      </c>
      <c r="O69" s="33">
        <v>43111</v>
      </c>
    </row>
    <row r="70" spans="1:15" x14ac:dyDescent="0.25">
      <c r="A70" s="20" t="s">
        <v>84</v>
      </c>
      <c r="B70" s="20" t="s">
        <v>10</v>
      </c>
      <c r="C70" s="20">
        <v>2</v>
      </c>
      <c r="D70" s="22">
        <v>21.79</v>
      </c>
      <c r="E70" s="24">
        <v>8.6956018518518516E-2</v>
      </c>
      <c r="F70" s="2">
        <f t="shared" si="2"/>
        <v>3.9906387571600971E-3</v>
      </c>
      <c r="G70">
        <f>IF(B70="F",VLOOKUP(D70,Barem!$B$2:$C$7,2,1),VLOOKUP(D70,Barem!$B$8:$C$13,2,1))</f>
        <v>5</v>
      </c>
      <c r="H70">
        <f>IF(G70=0,0,IF(B70="F",VLOOKUP(F70,Barem!$G$2:$H$7,2,1),VLOOKUP(F70,Barem!$G$8:$H$13,2,1)))</f>
        <v>2</v>
      </c>
      <c r="I70" s="20">
        <v>3</v>
      </c>
      <c r="J70" s="15">
        <f>VLOOKUP($C70, Barem!$L:$N,3,0)</f>
        <v>0.2</v>
      </c>
      <c r="K70" s="15">
        <f>VLOOKUP($C70, Barem!$L:$O,4,0)</f>
        <v>0.5</v>
      </c>
      <c r="L70" s="15">
        <f>VLOOKUP($C70, Barem!$L:$P,5,0)</f>
        <v>0.3</v>
      </c>
      <c r="M70" s="18">
        <f t="shared" si="3"/>
        <v>2.9</v>
      </c>
      <c r="O70" s="33">
        <v>43113</v>
      </c>
    </row>
    <row r="71" spans="1:15" x14ac:dyDescent="0.25">
      <c r="A71" s="20" t="s">
        <v>125</v>
      </c>
      <c r="B71" s="20" t="s">
        <v>10</v>
      </c>
      <c r="C71" s="20">
        <v>2</v>
      </c>
      <c r="D71" s="22">
        <v>12.16</v>
      </c>
      <c r="E71" s="24">
        <v>4.8240740740740744E-2</v>
      </c>
      <c r="F71" s="2">
        <f t="shared" si="2"/>
        <v>3.967166179337232E-3</v>
      </c>
      <c r="G71">
        <f>IF(B71="F",VLOOKUP(D71,Barem!$B$2:$C$7,2,1),VLOOKUP(D71,Barem!$B$8:$C$13,2,1))</f>
        <v>3</v>
      </c>
      <c r="H71">
        <f>IF(G71=0,0,IF(B71="F",VLOOKUP(F71,Barem!$G$2:$H$7,2,1),VLOOKUP(F71,Barem!$G$8:$H$13,2,1)))</f>
        <v>2</v>
      </c>
      <c r="I71" s="20">
        <v>3</v>
      </c>
      <c r="J71" s="15">
        <f>VLOOKUP($C71, Barem!$L:$N,3,0)</f>
        <v>0.2</v>
      </c>
      <c r="K71" s="15">
        <f>VLOOKUP($C71, Barem!$L:$O,4,0)</f>
        <v>0.5</v>
      </c>
      <c r="L71" s="15">
        <f>VLOOKUP($C71, Barem!$L:$P,5,0)</f>
        <v>0.3</v>
      </c>
      <c r="M71" s="18">
        <f t="shared" si="3"/>
        <v>2.5</v>
      </c>
      <c r="O71" s="33">
        <v>43113</v>
      </c>
    </row>
    <row r="72" spans="1:15" x14ac:dyDescent="0.25">
      <c r="A72" s="20" t="s">
        <v>78</v>
      </c>
      <c r="B72" s="20" t="s">
        <v>10</v>
      </c>
      <c r="C72" s="20">
        <v>2</v>
      </c>
      <c r="D72" s="22">
        <v>22</v>
      </c>
      <c r="E72" s="24">
        <v>8.7152777777777787E-2</v>
      </c>
      <c r="F72" s="2">
        <f t="shared" si="2"/>
        <v>3.9614898989898993E-3</v>
      </c>
      <c r="G72">
        <f>IF(B72="F",VLOOKUP(D72,Barem!$B$2:$C$7,2,1),VLOOKUP(D72,Barem!$B$8:$C$13,2,1))</f>
        <v>5</v>
      </c>
      <c r="H72">
        <f>IF(G72=0,0,IF(B72="F",VLOOKUP(F72,Barem!$G$2:$H$7,2,1),VLOOKUP(F72,Barem!$G$8:$H$13,2,1)))</f>
        <v>2</v>
      </c>
      <c r="I72" s="20">
        <v>3</v>
      </c>
      <c r="J72" s="15">
        <f>VLOOKUP($C72, Barem!$L:$N,3,0)</f>
        <v>0.2</v>
      </c>
      <c r="K72" s="15">
        <f>VLOOKUP($C72, Barem!$L:$O,4,0)</f>
        <v>0.5</v>
      </c>
      <c r="L72" s="15">
        <f>VLOOKUP($C72, Barem!$L:$P,5,0)</f>
        <v>0.3</v>
      </c>
      <c r="M72" s="18">
        <f t="shared" si="3"/>
        <v>2.9</v>
      </c>
      <c r="O72" s="33">
        <v>43113</v>
      </c>
    </row>
    <row r="73" spans="1:15" x14ac:dyDescent="0.25">
      <c r="A73" s="20" t="s">
        <v>87</v>
      </c>
      <c r="B73" s="20" t="s">
        <v>11</v>
      </c>
      <c r="C73" s="20">
        <v>2</v>
      </c>
      <c r="D73" s="22">
        <v>7.1</v>
      </c>
      <c r="E73" s="24">
        <v>2.7511574074074074E-2</v>
      </c>
      <c r="F73" s="2">
        <f t="shared" si="2"/>
        <v>3.8748695878977569E-3</v>
      </c>
      <c r="G73">
        <f>IF(B73="F",VLOOKUP(D73,Barem!$B$2:$C$7,2,1),VLOOKUP(D73,Barem!$B$8:$C$13,2,1))</f>
        <v>3</v>
      </c>
      <c r="H73">
        <f>IF(G73=0,0,IF(B73="F",VLOOKUP(F73,Barem!$G$2:$H$7,2,1),VLOOKUP(F73,Barem!$G$8:$H$13,2,1)))</f>
        <v>2</v>
      </c>
      <c r="I73" s="20">
        <v>3</v>
      </c>
      <c r="J73" s="15">
        <f>VLOOKUP($C73, Barem!$L:$N,3,0)</f>
        <v>0.2</v>
      </c>
      <c r="K73" s="15">
        <f>VLOOKUP($C73, Barem!$L:$O,4,0)</f>
        <v>0.5</v>
      </c>
      <c r="L73" s="15">
        <f>VLOOKUP($C73, Barem!$L:$P,5,0)</f>
        <v>0.3</v>
      </c>
      <c r="M73" s="18">
        <f t="shared" si="3"/>
        <v>2.5</v>
      </c>
      <c r="O73" s="33">
        <v>43113</v>
      </c>
    </row>
    <row r="74" spans="1:15" x14ac:dyDescent="0.25">
      <c r="A74" s="20" t="s">
        <v>109</v>
      </c>
      <c r="B74" s="20" t="s">
        <v>10</v>
      </c>
      <c r="C74" s="20">
        <v>2</v>
      </c>
      <c r="D74" s="22">
        <v>9.75</v>
      </c>
      <c r="E74" s="24">
        <v>4.0011574074074074E-2</v>
      </c>
      <c r="F74" s="2">
        <f t="shared" si="2"/>
        <v>4.1037511870845207E-3</v>
      </c>
      <c r="G74">
        <f>IF(B74="F",VLOOKUP(D74,Barem!$B$2:$C$7,2,1),VLOOKUP(D74,Barem!$B$8:$C$13,2,1))</f>
        <v>2</v>
      </c>
      <c r="H74">
        <f>IF(G74=0,0,IF(B74="F",VLOOKUP(F74,Barem!$G$2:$H$7,2,1),VLOOKUP(F74,Barem!$G$8:$H$13,2,1)))</f>
        <v>2</v>
      </c>
      <c r="I74" s="20">
        <v>3</v>
      </c>
      <c r="J74" s="15">
        <f>VLOOKUP($C74, Barem!$L:$N,3,0)</f>
        <v>0.2</v>
      </c>
      <c r="K74" s="15">
        <f>VLOOKUP($C74, Barem!$L:$O,4,0)</f>
        <v>0.5</v>
      </c>
      <c r="L74" s="15">
        <f>VLOOKUP($C74, Barem!$L:$P,5,0)</f>
        <v>0.3</v>
      </c>
      <c r="M74" s="18">
        <f t="shared" si="3"/>
        <v>2.2999999999999998</v>
      </c>
      <c r="O74" s="33">
        <v>43112</v>
      </c>
    </row>
    <row r="75" spans="1:15" x14ac:dyDescent="0.25">
      <c r="A75" s="20" t="s">
        <v>93</v>
      </c>
      <c r="B75" s="20" t="s">
        <v>10</v>
      </c>
      <c r="C75" s="20">
        <v>2</v>
      </c>
      <c r="D75" s="22">
        <v>23.8</v>
      </c>
      <c r="E75" s="24">
        <v>9.2962962962962969E-2</v>
      </c>
      <c r="F75" s="2">
        <f t="shared" si="2"/>
        <v>3.9060068471833179E-3</v>
      </c>
      <c r="G75">
        <f>IF(B75="F",VLOOKUP(D75,Barem!$B$2:$C$7,2,1),VLOOKUP(D75,Barem!$B$8:$C$13,2,1))</f>
        <v>5</v>
      </c>
      <c r="H75">
        <f>IF(G75=0,0,IF(B75="F",VLOOKUP(F75,Barem!$G$2:$H$7,2,1),VLOOKUP(F75,Barem!$G$8:$H$13,2,1)))</f>
        <v>2</v>
      </c>
      <c r="I75" s="20">
        <v>3</v>
      </c>
      <c r="J75" s="15">
        <f>VLOOKUP($C75, Barem!$L:$N,3,0)</f>
        <v>0.2</v>
      </c>
      <c r="K75" s="15">
        <f>VLOOKUP($C75, Barem!$L:$O,4,0)</f>
        <v>0.5</v>
      </c>
      <c r="L75" s="15">
        <f>VLOOKUP($C75, Barem!$L:$P,5,0)</f>
        <v>0.3</v>
      </c>
      <c r="M75" s="18">
        <f t="shared" si="3"/>
        <v>2.9</v>
      </c>
      <c r="O75" s="33">
        <v>43113</v>
      </c>
    </row>
    <row r="76" spans="1:15" x14ac:dyDescent="0.25">
      <c r="A76" s="20" t="s">
        <v>85</v>
      </c>
      <c r="B76" s="20" t="s">
        <v>10</v>
      </c>
      <c r="C76" s="20">
        <v>2</v>
      </c>
      <c r="D76" s="22">
        <v>16</v>
      </c>
      <c r="E76" s="24">
        <v>5.2395833333333336E-2</v>
      </c>
      <c r="F76" s="2">
        <f t="shared" si="2"/>
        <v>3.2747395833333335E-3</v>
      </c>
      <c r="G76">
        <f>IF(B76="F",VLOOKUP(D76,Barem!$B$2:$C$7,2,1),VLOOKUP(D76,Barem!$B$8:$C$13,2,1))</f>
        <v>4</v>
      </c>
      <c r="H76">
        <f>IF(G76=0,0,IF(B76="F",VLOOKUP(F76,Barem!$G$2:$H$7,2,1),VLOOKUP(F76,Barem!$G$8:$H$13,2,1)))</f>
        <v>3</v>
      </c>
      <c r="I76" s="20">
        <v>2</v>
      </c>
      <c r="J76" s="15">
        <f>VLOOKUP($C76, Barem!$L:$N,3,0)</f>
        <v>0.2</v>
      </c>
      <c r="K76" s="15">
        <f>VLOOKUP($C76, Barem!$L:$O,4,0)</f>
        <v>0.5</v>
      </c>
      <c r="L76" s="15">
        <f>VLOOKUP($C76, Barem!$L:$P,5,0)</f>
        <v>0.3</v>
      </c>
      <c r="M76" s="18">
        <f t="shared" si="3"/>
        <v>2.9</v>
      </c>
      <c r="O76" s="33">
        <v>43113</v>
      </c>
    </row>
    <row r="77" spans="1:15" x14ac:dyDescent="0.25">
      <c r="A77" s="20" t="s">
        <v>90</v>
      </c>
      <c r="B77" s="20" t="s">
        <v>10</v>
      </c>
      <c r="C77" s="20">
        <v>2</v>
      </c>
      <c r="D77" s="22">
        <v>12</v>
      </c>
      <c r="E77" s="24">
        <v>4.777777777777778E-2</v>
      </c>
      <c r="F77" s="2">
        <f t="shared" si="2"/>
        <v>3.9814814814814817E-3</v>
      </c>
      <c r="G77">
        <f>IF(B77="F",VLOOKUP(D77,Barem!$B$2:$C$7,2,1),VLOOKUP(D77,Barem!$B$8:$C$13,2,1))</f>
        <v>3</v>
      </c>
      <c r="H77">
        <f>IF(G77=0,0,IF(B77="F",VLOOKUP(F77,Barem!$G$2:$H$7,2,1),VLOOKUP(F77,Barem!$G$8:$H$13,2,1)))</f>
        <v>2</v>
      </c>
      <c r="I77" s="20">
        <v>2</v>
      </c>
      <c r="J77" s="15">
        <f>VLOOKUP($C77, Barem!$L:$N,3,0)</f>
        <v>0.2</v>
      </c>
      <c r="K77" s="15">
        <f>VLOOKUP($C77, Barem!$L:$O,4,0)</f>
        <v>0.5</v>
      </c>
      <c r="L77" s="15">
        <f>VLOOKUP($C77, Barem!$L:$P,5,0)</f>
        <v>0.3</v>
      </c>
      <c r="M77" s="18">
        <f t="shared" si="3"/>
        <v>2.2000000000000002</v>
      </c>
      <c r="O77" s="33">
        <v>43113</v>
      </c>
    </row>
    <row r="78" spans="1:15" x14ac:dyDescent="0.25">
      <c r="A78" s="20" t="s">
        <v>107</v>
      </c>
      <c r="B78" s="20" t="s">
        <v>11</v>
      </c>
      <c r="C78" s="20">
        <v>2</v>
      </c>
      <c r="D78" s="22">
        <v>10.51</v>
      </c>
      <c r="E78" s="24">
        <v>5.3113425925925932E-2</v>
      </c>
      <c r="F78" s="2">
        <f t="shared" si="2"/>
        <v>5.0536085562251122E-3</v>
      </c>
      <c r="G78">
        <f>IF(B78="F",VLOOKUP(D78,Barem!$B$2:$C$7,2,1),VLOOKUP(D78,Barem!$B$8:$C$13,2,1))</f>
        <v>3</v>
      </c>
      <c r="H78">
        <f>IF(G78=0,0,IF(B78="F",VLOOKUP(F78,Barem!$G$2:$H$7,2,1),VLOOKUP(F78,Barem!$G$8:$H$13,2,1)))</f>
        <v>1</v>
      </c>
      <c r="I78" s="20">
        <v>0</v>
      </c>
      <c r="J78" s="15">
        <f>VLOOKUP($C78, Barem!$L:$N,3,0)</f>
        <v>0.2</v>
      </c>
      <c r="K78" s="15">
        <f>VLOOKUP($C78, Barem!$L:$O,4,0)</f>
        <v>0.5</v>
      </c>
      <c r="L78" s="15">
        <f>VLOOKUP($C78, Barem!$L:$P,5,0)</f>
        <v>0.3</v>
      </c>
      <c r="M78" s="18">
        <f t="shared" si="3"/>
        <v>1.1000000000000001</v>
      </c>
      <c r="O78" s="33">
        <v>43113</v>
      </c>
    </row>
    <row r="79" spans="1:15" x14ac:dyDescent="0.25">
      <c r="A79" s="20" t="s">
        <v>82</v>
      </c>
      <c r="B79" s="20" t="s">
        <v>10</v>
      </c>
      <c r="C79" s="20">
        <v>2</v>
      </c>
      <c r="D79" s="22">
        <v>8.0500000000000007</v>
      </c>
      <c r="E79" s="24">
        <v>3.4456018518518518E-2</v>
      </c>
      <c r="F79" s="2">
        <f t="shared" si="2"/>
        <v>4.2802507476420518E-3</v>
      </c>
      <c r="G79">
        <f>IF(B79="F",VLOOKUP(D79,Barem!$B$2:$C$7,2,1),VLOOKUP(D79,Barem!$B$8:$C$13,2,1))</f>
        <v>2</v>
      </c>
      <c r="H79">
        <f>IF(G79=0,0,IF(B79="F",VLOOKUP(F79,Barem!$G$2:$H$7,2,1),VLOOKUP(F79,Barem!$G$8:$H$13,2,1)))</f>
        <v>1</v>
      </c>
      <c r="I79" s="20">
        <v>3</v>
      </c>
      <c r="J79" s="15">
        <f>VLOOKUP($C79, Barem!$L:$N,3,0)</f>
        <v>0.2</v>
      </c>
      <c r="K79" s="15">
        <f>VLOOKUP($C79, Barem!$L:$O,4,0)</f>
        <v>0.5</v>
      </c>
      <c r="L79" s="15">
        <f>VLOOKUP($C79, Barem!$L:$P,5,0)</f>
        <v>0.3</v>
      </c>
      <c r="M79" s="18">
        <f t="shared" si="3"/>
        <v>1.7999999999999998</v>
      </c>
      <c r="O79" s="33">
        <v>43113</v>
      </c>
    </row>
    <row r="80" spans="1:15" x14ac:dyDescent="0.25">
      <c r="A80" s="20" t="s">
        <v>128</v>
      </c>
      <c r="B80" s="20" t="s">
        <v>10</v>
      </c>
      <c r="C80" s="20">
        <v>2</v>
      </c>
      <c r="D80" s="22">
        <v>15.5</v>
      </c>
      <c r="E80" s="24">
        <v>5.3414351851851859E-2</v>
      </c>
      <c r="F80" s="2">
        <f t="shared" si="2"/>
        <v>3.446087216248507E-3</v>
      </c>
      <c r="G80">
        <f>IF(B80="F",VLOOKUP(D80,Barem!$B$2:$C$7,2,1),VLOOKUP(D80,Barem!$B$8:$C$13,2,1))</f>
        <v>4</v>
      </c>
      <c r="H80">
        <f>IF(G80=0,0,IF(B80="F",VLOOKUP(F80,Barem!$G$2:$H$7,2,1),VLOOKUP(F80,Barem!$G$8:$H$13,2,1)))</f>
        <v>3</v>
      </c>
      <c r="I80" s="20">
        <v>2</v>
      </c>
      <c r="J80" s="15">
        <f>VLOOKUP($C80, Barem!$L:$N,3,0)</f>
        <v>0.2</v>
      </c>
      <c r="K80" s="15">
        <f>VLOOKUP($C80, Barem!$L:$O,4,0)</f>
        <v>0.5</v>
      </c>
      <c r="L80" s="15">
        <f>VLOOKUP($C80, Barem!$L:$P,5,0)</f>
        <v>0.3</v>
      </c>
      <c r="M80" s="18">
        <f t="shared" si="3"/>
        <v>2.9</v>
      </c>
      <c r="O80" s="33">
        <v>43114</v>
      </c>
    </row>
    <row r="81" spans="1:15" x14ac:dyDescent="0.25">
      <c r="A81" s="20" t="s">
        <v>91</v>
      </c>
      <c r="B81" s="20" t="s">
        <v>11</v>
      </c>
      <c r="C81" s="20">
        <v>2</v>
      </c>
      <c r="D81" s="22">
        <v>8</v>
      </c>
      <c r="E81" s="24">
        <v>3.9675925925925927E-2</v>
      </c>
      <c r="F81" s="2">
        <f t="shared" si="2"/>
        <v>4.9594907407407409E-3</v>
      </c>
      <c r="G81">
        <f>IF(B81="F",VLOOKUP(D81,Barem!$B$2:$C$7,2,1),VLOOKUP(D81,Barem!$B$8:$C$13,2,1))</f>
        <v>3</v>
      </c>
      <c r="H81">
        <f>IF(G81=0,0,IF(B81="F",VLOOKUP(F81,Barem!$G$2:$H$7,2,1),VLOOKUP(F81,Barem!$G$8:$H$13,2,1)))</f>
        <v>1</v>
      </c>
      <c r="I81" s="20">
        <v>1</v>
      </c>
      <c r="J81" s="15">
        <f>VLOOKUP($C81, Barem!$L:$N,3,0)</f>
        <v>0.2</v>
      </c>
      <c r="K81" s="15">
        <f>VLOOKUP($C81, Barem!$L:$O,4,0)</f>
        <v>0.5</v>
      </c>
      <c r="L81" s="15">
        <f>VLOOKUP($C81, Barem!$L:$P,5,0)</f>
        <v>0.3</v>
      </c>
      <c r="M81" s="18">
        <f t="shared" si="3"/>
        <v>1.4000000000000001</v>
      </c>
      <c r="O81" s="33">
        <v>43114</v>
      </c>
    </row>
    <row r="82" spans="1:15" x14ac:dyDescent="0.25">
      <c r="A82" s="20" t="s">
        <v>81</v>
      </c>
      <c r="B82" s="20" t="s">
        <v>10</v>
      </c>
      <c r="C82" s="20">
        <v>2</v>
      </c>
      <c r="D82" s="22">
        <v>18.399999999999999</v>
      </c>
      <c r="E82" s="24">
        <v>6.2523148148148147E-2</v>
      </c>
      <c r="F82" s="2">
        <f t="shared" si="2"/>
        <v>3.3979971819645734E-3</v>
      </c>
      <c r="G82">
        <f>IF(B82="F",VLOOKUP(D82,Barem!$B$2:$C$7,2,1),VLOOKUP(D82,Barem!$B$8:$C$13,2,1))</f>
        <v>4</v>
      </c>
      <c r="H82">
        <f>IF(G82=0,0,IF(B82="F",VLOOKUP(F82,Barem!$G$2:$H$7,2,1),VLOOKUP(F82,Barem!$G$8:$H$13,2,1)))</f>
        <v>3</v>
      </c>
      <c r="I82" s="20">
        <v>1</v>
      </c>
      <c r="J82" s="15">
        <f>VLOOKUP($C82, Barem!$L:$N,3,0)</f>
        <v>0.2</v>
      </c>
      <c r="K82" s="15">
        <f>VLOOKUP($C82, Barem!$L:$O,4,0)</f>
        <v>0.5</v>
      </c>
      <c r="L82" s="15">
        <f>VLOOKUP($C82, Barem!$L:$P,5,0)</f>
        <v>0.3</v>
      </c>
      <c r="M82" s="18">
        <f t="shared" si="3"/>
        <v>2.5999999999999996</v>
      </c>
      <c r="O82" s="33">
        <v>43114</v>
      </c>
    </row>
    <row r="83" spans="1:15" x14ac:dyDescent="0.25">
      <c r="A83" s="20" t="s">
        <v>121</v>
      </c>
      <c r="B83" s="20" t="s">
        <v>11</v>
      </c>
      <c r="C83" s="20">
        <v>2</v>
      </c>
      <c r="D83" s="22">
        <v>9</v>
      </c>
      <c r="E83" s="24">
        <v>4.7731481481481486E-2</v>
      </c>
      <c r="F83" s="2">
        <f t="shared" si="2"/>
        <v>5.3034979423868317E-3</v>
      </c>
      <c r="G83">
        <f>IF(B83="F",VLOOKUP(D83,Barem!$B$2:$C$7,2,1),VLOOKUP(D83,Barem!$B$8:$C$13,2,1))</f>
        <v>3</v>
      </c>
      <c r="H83">
        <f>IF(G83=0,0,IF(B83="F",VLOOKUP(F83,Barem!$G$2:$H$7,2,1),VLOOKUP(F83,Barem!$G$8:$H$13,2,1)))</f>
        <v>1</v>
      </c>
      <c r="I83" s="20">
        <v>2</v>
      </c>
      <c r="J83" s="15">
        <f>VLOOKUP($C83, Barem!$L:$N,3,0)</f>
        <v>0.2</v>
      </c>
      <c r="K83" s="15">
        <f>VLOOKUP($C83, Barem!$L:$O,4,0)</f>
        <v>0.5</v>
      </c>
      <c r="L83" s="15">
        <f>VLOOKUP($C83, Barem!$L:$P,5,0)</f>
        <v>0.3</v>
      </c>
      <c r="M83" s="18">
        <f t="shared" si="3"/>
        <v>1.7000000000000002</v>
      </c>
      <c r="O83" s="33">
        <v>43114</v>
      </c>
    </row>
    <row r="84" spans="1:15" x14ac:dyDescent="0.25">
      <c r="A84" s="20" t="s">
        <v>92</v>
      </c>
      <c r="B84" s="20" t="s">
        <v>10</v>
      </c>
      <c r="C84" s="20">
        <v>2</v>
      </c>
      <c r="D84" s="22">
        <v>24.5</v>
      </c>
      <c r="E84" s="24">
        <v>8.2256944444444438E-2</v>
      </c>
      <c r="F84" s="2">
        <f t="shared" si="2"/>
        <v>3.357426303854875E-3</v>
      </c>
      <c r="G84">
        <f>IF(B84="F",VLOOKUP(D84,Barem!$B$2:$C$7,2,1),VLOOKUP(D84,Barem!$B$8:$C$13,2,1))</f>
        <v>5</v>
      </c>
      <c r="H84">
        <f>IF(G84=0,0,IF(B84="F",VLOOKUP(F84,Barem!$G$2:$H$7,2,1),VLOOKUP(F84,Barem!$G$8:$H$13,2,1)))</f>
        <v>3</v>
      </c>
      <c r="I84" s="20">
        <v>3</v>
      </c>
      <c r="J84" s="15">
        <f>VLOOKUP($C84, Barem!$L:$N,3,0)</f>
        <v>0.2</v>
      </c>
      <c r="K84" s="15">
        <f>VLOOKUP($C84, Barem!$L:$O,4,0)</f>
        <v>0.5</v>
      </c>
      <c r="L84" s="15">
        <f>VLOOKUP($C84, Barem!$L:$P,5,0)</f>
        <v>0.3</v>
      </c>
      <c r="M84" s="18">
        <f t="shared" si="3"/>
        <v>3.4</v>
      </c>
      <c r="O84" s="33">
        <v>43114</v>
      </c>
    </row>
    <row r="85" spans="1:15" x14ac:dyDescent="0.25">
      <c r="A85" s="20" t="s">
        <v>106</v>
      </c>
      <c r="B85" s="20" t="s">
        <v>10</v>
      </c>
      <c r="C85" s="20">
        <v>2</v>
      </c>
      <c r="D85" s="22">
        <v>41</v>
      </c>
      <c r="E85" s="24">
        <v>0.15748842592592593</v>
      </c>
      <c r="F85" s="2">
        <f t="shared" si="2"/>
        <v>3.8411811201445349E-3</v>
      </c>
      <c r="G85">
        <f>IF(B85="F",VLOOKUP(D85,Barem!$B$2:$C$7,2,1),VLOOKUP(D85,Barem!$B$8:$C$13,2,1))</f>
        <v>5</v>
      </c>
      <c r="H85">
        <f>IF(G85=0,0,IF(B85="F",VLOOKUP(F85,Barem!$G$2:$H$7,2,1),VLOOKUP(F85,Barem!$G$8:$H$13,2,1)))</f>
        <v>2</v>
      </c>
      <c r="I85" s="20">
        <v>4</v>
      </c>
      <c r="J85" s="15">
        <f>VLOOKUP($C85, Barem!$L:$N,3,0)</f>
        <v>0.2</v>
      </c>
      <c r="K85" s="15">
        <f>VLOOKUP($C85, Barem!$L:$O,4,0)</f>
        <v>0.5</v>
      </c>
      <c r="L85" s="15">
        <f>VLOOKUP($C85, Barem!$L:$P,5,0)</f>
        <v>0.3</v>
      </c>
      <c r="M85" s="18">
        <f t="shared" si="3"/>
        <v>3.2</v>
      </c>
      <c r="O85" s="33">
        <v>43113</v>
      </c>
    </row>
    <row r="86" spans="1:15" x14ac:dyDescent="0.25">
      <c r="A86" s="20" t="s">
        <v>100</v>
      </c>
      <c r="B86" s="20" t="s">
        <v>10</v>
      </c>
      <c r="C86" s="20">
        <v>2</v>
      </c>
      <c r="D86" s="22">
        <v>6.05</v>
      </c>
      <c r="E86" s="24">
        <v>2.6574074074074073E-2</v>
      </c>
      <c r="F86" s="2">
        <f t="shared" si="2"/>
        <v>4.3924089378634835E-3</v>
      </c>
      <c r="G86">
        <f>IF(B86="F",VLOOKUP(D86,Barem!$B$2:$C$7,2,1),VLOOKUP(D86,Barem!$B$8:$C$13,2,1))</f>
        <v>2</v>
      </c>
      <c r="H86">
        <f>IF(G86=0,0,IF(B86="F",VLOOKUP(F86,Barem!$G$2:$H$7,2,1),VLOOKUP(F86,Barem!$G$8:$H$13,2,1)))</f>
        <v>1</v>
      </c>
      <c r="I86" s="20">
        <v>2</v>
      </c>
      <c r="J86" s="15">
        <f>VLOOKUP($C86, Barem!$L:$N,3,0)</f>
        <v>0.2</v>
      </c>
      <c r="K86" s="15">
        <f>VLOOKUP($C86, Barem!$L:$O,4,0)</f>
        <v>0.5</v>
      </c>
      <c r="L86" s="15">
        <f>VLOOKUP($C86, Barem!$L:$P,5,0)</f>
        <v>0.3</v>
      </c>
      <c r="M86" s="18">
        <f t="shared" si="3"/>
        <v>1.5</v>
      </c>
      <c r="O86" s="33">
        <v>43114</v>
      </c>
    </row>
    <row r="87" spans="1:15" x14ac:dyDescent="0.25">
      <c r="A87" s="20" t="s">
        <v>179</v>
      </c>
      <c r="B87" s="20" t="s">
        <v>10</v>
      </c>
      <c r="C87" s="20">
        <v>2</v>
      </c>
      <c r="D87" s="22">
        <v>35.200000000000003</v>
      </c>
      <c r="E87" s="24">
        <v>0.12234953703703703</v>
      </c>
      <c r="F87" s="2">
        <f t="shared" si="2"/>
        <v>3.47583912037037E-3</v>
      </c>
      <c r="G87">
        <f>IF(B87="F",VLOOKUP(D87,Barem!$B$2:$C$7,2,1),VLOOKUP(D87,Barem!$B$8:$C$13,2,1))</f>
        <v>5</v>
      </c>
      <c r="H87">
        <f>IF(G87=0,0,IF(B87="F",VLOOKUP(F87,Barem!$G$2:$H$7,2,1),VLOOKUP(F87,Barem!$G$8:$H$13,2,1)))</f>
        <v>3</v>
      </c>
      <c r="I87" s="20">
        <v>2</v>
      </c>
      <c r="J87" s="15">
        <f>VLOOKUP($C87, Barem!$L:$N,3,0)</f>
        <v>0.2</v>
      </c>
      <c r="K87" s="15">
        <f>VLOOKUP($C87, Barem!$L:$O,4,0)</f>
        <v>0.5</v>
      </c>
      <c r="L87" s="15">
        <f>VLOOKUP($C87, Barem!$L:$P,5,0)</f>
        <v>0.3</v>
      </c>
      <c r="M87" s="18">
        <f t="shared" si="3"/>
        <v>3.1</v>
      </c>
      <c r="O87" s="33">
        <v>43114</v>
      </c>
    </row>
    <row r="88" spans="1:15" x14ac:dyDescent="0.25">
      <c r="A88" s="20" t="s">
        <v>187</v>
      </c>
      <c r="B88" s="20" t="s">
        <v>11</v>
      </c>
      <c r="C88" s="20">
        <v>2</v>
      </c>
      <c r="D88" s="22">
        <v>11.4</v>
      </c>
      <c r="E88" s="24">
        <v>4.7418981481481486E-2</v>
      </c>
      <c r="F88" s="2">
        <f t="shared" si="2"/>
        <v>4.1595597790773228E-3</v>
      </c>
      <c r="G88">
        <f>IF(B88="F",VLOOKUP(D88,Barem!$B$2:$C$7,2,1),VLOOKUP(D88,Barem!$B$8:$C$13,2,1))</f>
        <v>4</v>
      </c>
      <c r="H88">
        <f>IF(G88=0,0,IF(B88="F",VLOOKUP(F88,Barem!$G$2:$H$7,2,1),VLOOKUP(F88,Barem!$G$8:$H$13,2,1)))</f>
        <v>2</v>
      </c>
      <c r="I88" s="20">
        <v>2</v>
      </c>
      <c r="J88" s="15">
        <f>VLOOKUP($C88, Barem!$L:$N,3,0)</f>
        <v>0.2</v>
      </c>
      <c r="K88" s="15">
        <f>VLOOKUP($C88, Barem!$L:$O,4,0)</f>
        <v>0.5</v>
      </c>
      <c r="L88" s="15">
        <f>VLOOKUP($C88, Barem!$L:$P,5,0)</f>
        <v>0.3</v>
      </c>
      <c r="M88" s="18">
        <f t="shared" si="3"/>
        <v>2.4</v>
      </c>
      <c r="O88" s="33">
        <v>43114</v>
      </c>
    </row>
    <row r="89" spans="1:15" x14ac:dyDescent="0.25">
      <c r="A89" s="20" t="s">
        <v>110</v>
      </c>
      <c r="B89" s="20" t="s">
        <v>10</v>
      </c>
      <c r="C89" s="20">
        <v>2</v>
      </c>
      <c r="D89" s="22">
        <v>2</v>
      </c>
      <c r="E89" s="24">
        <v>5.7638888888888887E-3</v>
      </c>
      <c r="F89" s="2">
        <f t="shared" si="2"/>
        <v>2.8819444444444444E-3</v>
      </c>
      <c r="G89">
        <f>IF(B89="F",VLOOKUP(D89,Barem!$B$2:$C$7,2,1),VLOOKUP(D89,Barem!$B$8:$C$13,2,1))</f>
        <v>1</v>
      </c>
      <c r="H89">
        <f>IF(G89=0,0,IF(B89="F",VLOOKUP(F89,Barem!$G$2:$H$7,2,1),VLOOKUP(F89,Barem!$G$8:$H$13,2,1)))</f>
        <v>4</v>
      </c>
      <c r="I89" s="20">
        <v>2</v>
      </c>
      <c r="J89" s="15">
        <f>VLOOKUP($C89, Barem!$L:$N,3,0)</f>
        <v>0.2</v>
      </c>
      <c r="K89" s="15">
        <f>VLOOKUP($C89, Barem!$L:$O,4,0)</f>
        <v>0.5</v>
      </c>
      <c r="L89" s="15">
        <f>VLOOKUP($C89, Barem!$L:$P,5,0)</f>
        <v>0.3</v>
      </c>
      <c r="M89" s="18">
        <f t="shared" si="3"/>
        <v>2.8000000000000003</v>
      </c>
      <c r="O89" s="33">
        <v>43114</v>
      </c>
    </row>
    <row r="90" spans="1:15" x14ac:dyDescent="0.25">
      <c r="A90" s="20" t="s">
        <v>108</v>
      </c>
      <c r="B90" s="20" t="s">
        <v>11</v>
      </c>
      <c r="C90" s="20">
        <v>2</v>
      </c>
      <c r="D90" s="22">
        <v>6.4</v>
      </c>
      <c r="E90" s="24">
        <v>2.3067129629629632E-2</v>
      </c>
      <c r="F90" s="2">
        <f t="shared" si="2"/>
        <v>3.60423900462963E-3</v>
      </c>
      <c r="G90">
        <f>IF(B90="F",VLOOKUP(D90,Barem!$B$2:$C$7,2,1),VLOOKUP(D90,Barem!$B$8:$C$13,2,1))</f>
        <v>2</v>
      </c>
      <c r="H90">
        <f>IF(G90=0,0,IF(B90="F",VLOOKUP(F90,Barem!$G$2:$H$7,2,1),VLOOKUP(F90,Barem!$G$8:$H$13,2,1)))</f>
        <v>3</v>
      </c>
      <c r="I90" s="20">
        <v>3</v>
      </c>
      <c r="J90" s="15">
        <f>VLOOKUP($C90, Barem!$L:$N,3,0)</f>
        <v>0.2</v>
      </c>
      <c r="K90" s="15">
        <f>VLOOKUP($C90, Barem!$L:$O,4,0)</f>
        <v>0.5</v>
      </c>
      <c r="L90" s="15">
        <f>VLOOKUP($C90, Barem!$L:$P,5,0)</f>
        <v>0.3</v>
      </c>
      <c r="M90" s="18">
        <f t="shared" si="3"/>
        <v>2.8</v>
      </c>
      <c r="O90" s="33">
        <v>43114</v>
      </c>
    </row>
    <row r="91" spans="1:15" x14ac:dyDescent="0.25">
      <c r="A91" s="20" t="s">
        <v>97</v>
      </c>
      <c r="B91" s="20" t="s">
        <v>10</v>
      </c>
      <c r="C91" s="20">
        <v>2</v>
      </c>
      <c r="D91" s="22">
        <v>2.0099999999999998</v>
      </c>
      <c r="E91" s="24">
        <v>6.168981481481481E-3</v>
      </c>
      <c r="F91" s="2">
        <f t="shared" si="2"/>
        <v>3.0691450156624285E-3</v>
      </c>
      <c r="G91">
        <f>IF(B91="F",VLOOKUP(D91,Barem!$B$2:$C$7,2,1),VLOOKUP(D91,Barem!$B$8:$C$13,2,1))</f>
        <v>1</v>
      </c>
      <c r="H91">
        <f>IF(G91=0,0,IF(B91="F",VLOOKUP(F91,Barem!$G$2:$H$7,2,1),VLOOKUP(F91,Barem!$G$8:$H$13,2,1)))</f>
        <v>4</v>
      </c>
      <c r="I91" s="20">
        <v>2</v>
      </c>
      <c r="J91" s="15">
        <f>VLOOKUP($C91, Barem!$L:$N,3,0)</f>
        <v>0.2</v>
      </c>
      <c r="K91" s="15">
        <f>VLOOKUP($C91, Barem!$L:$O,4,0)</f>
        <v>0.5</v>
      </c>
      <c r="L91" s="15">
        <f>VLOOKUP($C91, Barem!$L:$P,5,0)</f>
        <v>0.3</v>
      </c>
      <c r="M91" s="18">
        <f t="shared" ref="M91" si="4">G91*J91+H91*K91+I91*L91</f>
        <v>2.8000000000000003</v>
      </c>
      <c r="O91" s="33">
        <v>43114</v>
      </c>
    </row>
    <row r="92" spans="1:15" x14ac:dyDescent="0.25">
      <c r="A92" s="20" t="s">
        <v>74</v>
      </c>
      <c r="B92" s="20" t="s">
        <v>10</v>
      </c>
      <c r="C92" s="20">
        <v>3</v>
      </c>
      <c r="D92" s="22">
        <v>19.02</v>
      </c>
      <c r="E92" s="24">
        <v>6.582175925925926E-2</v>
      </c>
      <c r="F92" s="2">
        <f t="shared" ref="F92:F126" si="5">E92/D92</f>
        <v>3.460660318573042E-3</v>
      </c>
      <c r="G92">
        <f>IF(B92="F",VLOOKUP(D92,Barem!$B$2:$C$7,2,1),VLOOKUP(D92,Barem!$B$8:$C$13,2,1))</f>
        <v>4</v>
      </c>
      <c r="H92">
        <f>IF(G92=0,0,IF(B92="F",VLOOKUP(F92,Barem!$G$2:$H$7,2,1),VLOOKUP(F92,Barem!$G$8:$H$13,2,1)))</f>
        <v>3</v>
      </c>
      <c r="I92" s="20">
        <v>2</v>
      </c>
      <c r="J92" s="15">
        <f>VLOOKUP($C92, Barem!$L:$N,3,0)</f>
        <v>0.5</v>
      </c>
      <c r="K92" s="15">
        <f>VLOOKUP($C92, Barem!$L:$O,4,0)</f>
        <v>0.3</v>
      </c>
      <c r="L92" s="15">
        <f>VLOOKUP($C92, Barem!$L:$P,5,0)</f>
        <v>0.2</v>
      </c>
      <c r="M92" s="18">
        <f t="shared" ref="M92:M126" si="6">G92*J92+H92*K92+I92*L92</f>
        <v>3.3</v>
      </c>
      <c r="O92" s="33">
        <v>43115</v>
      </c>
    </row>
    <row r="93" spans="1:15" x14ac:dyDescent="0.25">
      <c r="A93" s="20" t="s">
        <v>129</v>
      </c>
      <c r="B93" s="20" t="s">
        <v>11</v>
      </c>
      <c r="C93" s="20">
        <v>3</v>
      </c>
      <c r="D93" s="22">
        <v>11.1</v>
      </c>
      <c r="E93" s="24">
        <v>4.7199074074074067E-2</v>
      </c>
      <c r="F93" s="2">
        <f t="shared" si="5"/>
        <v>4.2521688355021681E-3</v>
      </c>
      <c r="G93">
        <f>IF(B93="F",VLOOKUP(D93,Barem!$B$2:$C$7,2,1),VLOOKUP(D93,Barem!$B$8:$C$13,2,1))</f>
        <v>4</v>
      </c>
      <c r="H93">
        <f>IF(G93=0,0,IF(B93="F",VLOOKUP(F93,Barem!$G$2:$H$7,2,1),VLOOKUP(F93,Barem!$G$8:$H$13,2,1)))</f>
        <v>2</v>
      </c>
      <c r="I93" s="20">
        <v>3</v>
      </c>
      <c r="J93" s="15">
        <f>VLOOKUP($C93, Barem!$L:$N,3,0)</f>
        <v>0.5</v>
      </c>
      <c r="K93" s="15">
        <f>VLOOKUP($C93, Barem!$L:$O,4,0)</f>
        <v>0.3</v>
      </c>
      <c r="L93" s="15">
        <f>VLOOKUP($C93, Barem!$L:$P,5,0)</f>
        <v>0.2</v>
      </c>
      <c r="M93" s="18">
        <f t="shared" si="6"/>
        <v>3.2</v>
      </c>
      <c r="O93" s="33">
        <v>43116</v>
      </c>
    </row>
    <row r="94" spans="1:15" x14ac:dyDescent="0.25">
      <c r="A94" s="20" t="s">
        <v>190</v>
      </c>
      <c r="B94" s="20" t="s">
        <v>11</v>
      </c>
      <c r="C94" s="20">
        <v>3</v>
      </c>
      <c r="D94" s="22">
        <v>4.2</v>
      </c>
      <c r="E94" s="24">
        <v>1.7708333333333333E-2</v>
      </c>
      <c r="F94" s="2">
        <f t="shared" si="5"/>
        <v>4.216269841269841E-3</v>
      </c>
      <c r="G94">
        <f>IF(B94="F",VLOOKUP(D94,Barem!$B$2:$C$7,2,1),VLOOKUP(D94,Barem!$B$8:$C$13,2,1))</f>
        <v>2</v>
      </c>
      <c r="H94">
        <f>IF(G94=0,0,IF(B94="F",VLOOKUP(F94,Barem!$G$2:$H$7,2,1),VLOOKUP(F94,Barem!$G$8:$H$13,2,1)))</f>
        <v>2</v>
      </c>
      <c r="I94" s="20">
        <v>3</v>
      </c>
      <c r="J94" s="15">
        <f>VLOOKUP($C94, Barem!$L:$N,3,0)</f>
        <v>0.5</v>
      </c>
      <c r="K94" s="15">
        <f>VLOOKUP($C94, Barem!$L:$O,4,0)</f>
        <v>0.3</v>
      </c>
      <c r="L94" s="15">
        <f>VLOOKUP($C94, Barem!$L:$P,5,0)</f>
        <v>0.2</v>
      </c>
      <c r="M94" s="18">
        <f t="shared" si="6"/>
        <v>2.2000000000000002</v>
      </c>
      <c r="O94" s="33">
        <v>43117</v>
      </c>
    </row>
    <row r="95" spans="1:15" x14ac:dyDescent="0.25">
      <c r="A95" s="20" t="s">
        <v>81</v>
      </c>
      <c r="B95" s="20" t="s">
        <v>10</v>
      </c>
      <c r="C95" s="20">
        <v>3</v>
      </c>
      <c r="D95" s="22">
        <v>8.5299999999999994</v>
      </c>
      <c r="E95" s="24">
        <v>2.7222222222222228E-2</v>
      </c>
      <c r="F95" s="2">
        <f t="shared" si="5"/>
        <v>3.1913507880682568E-3</v>
      </c>
      <c r="G95">
        <f>IF(B95="F",VLOOKUP(D95,Barem!$B$2:$C$7,2,1),VLOOKUP(D95,Barem!$B$8:$C$13,2,1))</f>
        <v>2</v>
      </c>
      <c r="H95">
        <f>IF(G95=0,0,IF(B95="F",VLOOKUP(F95,Barem!$G$2:$H$7,2,1),VLOOKUP(F95,Barem!$G$8:$H$13,2,1)))</f>
        <v>3</v>
      </c>
      <c r="I95" s="20">
        <v>1</v>
      </c>
      <c r="J95" s="15">
        <f>VLOOKUP($C95, Barem!$L:$N,3,0)</f>
        <v>0.5</v>
      </c>
      <c r="K95" s="15">
        <f>VLOOKUP($C95, Barem!$L:$O,4,0)</f>
        <v>0.3</v>
      </c>
      <c r="L95" s="15">
        <f>VLOOKUP($C95, Barem!$L:$P,5,0)</f>
        <v>0.2</v>
      </c>
      <c r="M95" s="18">
        <f t="shared" si="6"/>
        <v>2.1</v>
      </c>
      <c r="O95" s="33">
        <v>43117</v>
      </c>
    </row>
    <row r="96" spans="1:15" x14ac:dyDescent="0.25">
      <c r="A96" s="20" t="s">
        <v>101</v>
      </c>
      <c r="B96" s="20" t="s">
        <v>10</v>
      </c>
      <c r="C96" s="20">
        <v>3</v>
      </c>
      <c r="D96" s="22">
        <v>13</v>
      </c>
      <c r="E96" s="24">
        <v>5.2349537037037042E-2</v>
      </c>
      <c r="F96" s="2">
        <f t="shared" si="5"/>
        <v>4.0268874643874649E-3</v>
      </c>
      <c r="G96">
        <f>IF(B96="F",VLOOKUP(D96,Barem!$B$2:$C$7,2,1),VLOOKUP(D96,Barem!$B$8:$C$13,2,1))</f>
        <v>3</v>
      </c>
      <c r="H96">
        <f>IF(G96=0,0,IF(B96="F",VLOOKUP(F96,Barem!$G$2:$H$7,2,1),VLOOKUP(F96,Barem!$G$8:$H$13,2,1)))</f>
        <v>2</v>
      </c>
      <c r="I96" s="20">
        <v>2</v>
      </c>
      <c r="J96" s="15">
        <f>VLOOKUP($C96, Barem!$L:$N,3,0)</f>
        <v>0.5</v>
      </c>
      <c r="K96" s="15">
        <f>VLOOKUP($C96, Barem!$L:$O,4,0)</f>
        <v>0.3</v>
      </c>
      <c r="L96" s="15">
        <f>VLOOKUP($C96, Barem!$L:$P,5,0)</f>
        <v>0.2</v>
      </c>
      <c r="M96" s="18">
        <f t="shared" si="6"/>
        <v>2.5</v>
      </c>
      <c r="O96" s="33">
        <v>43117</v>
      </c>
    </row>
    <row r="97" spans="1:15" x14ac:dyDescent="0.25">
      <c r="A97" s="20" t="s">
        <v>189</v>
      </c>
      <c r="B97" s="20" t="s">
        <v>11</v>
      </c>
      <c r="C97" s="20">
        <v>3</v>
      </c>
      <c r="D97" s="22">
        <v>21</v>
      </c>
      <c r="E97" s="24">
        <v>8.1909722222222217E-2</v>
      </c>
      <c r="F97" s="2">
        <f t="shared" si="5"/>
        <v>3.9004629629629628E-3</v>
      </c>
      <c r="G97">
        <f>IF(B97="F",VLOOKUP(D97,Barem!$B$2:$C$7,2,1),VLOOKUP(D97,Barem!$B$8:$C$13,2,1))</f>
        <v>5</v>
      </c>
      <c r="H97">
        <f>IF(G97=0,0,IF(B97="F",VLOOKUP(F97,Barem!$G$2:$H$7,2,1),VLOOKUP(F97,Barem!$G$8:$H$13,2,1)))</f>
        <v>2</v>
      </c>
      <c r="I97" s="20">
        <v>3</v>
      </c>
      <c r="J97" s="15">
        <f>VLOOKUP($C97, Barem!$L:$N,3,0)</f>
        <v>0.5</v>
      </c>
      <c r="K97" s="15">
        <f>VLOOKUP($C97, Barem!$L:$O,4,0)</f>
        <v>0.3</v>
      </c>
      <c r="L97" s="15">
        <f>VLOOKUP($C97, Barem!$L:$P,5,0)</f>
        <v>0.2</v>
      </c>
      <c r="M97" s="18">
        <f t="shared" si="6"/>
        <v>3.7</v>
      </c>
      <c r="O97" s="33">
        <v>43117</v>
      </c>
    </row>
    <row r="98" spans="1:15" x14ac:dyDescent="0.25">
      <c r="A98" s="20" t="s">
        <v>88</v>
      </c>
      <c r="B98" s="20" t="s">
        <v>10</v>
      </c>
      <c r="C98" s="20">
        <v>3</v>
      </c>
      <c r="D98" s="22">
        <v>8</v>
      </c>
      <c r="E98" s="24">
        <v>2.7442129629629632E-2</v>
      </c>
      <c r="F98" s="2">
        <f t="shared" si="5"/>
        <v>3.430266203703704E-3</v>
      </c>
      <c r="G98">
        <f>IF(B98="F",VLOOKUP(D98,Barem!$B$2:$C$7,2,1),VLOOKUP(D98,Barem!$B$8:$C$13,2,1))</f>
        <v>2</v>
      </c>
      <c r="H98">
        <f>IF(G98=0,0,IF(B98="F",VLOOKUP(F98,Barem!$G$2:$H$7,2,1),VLOOKUP(F98,Barem!$G$8:$H$13,2,1)))</f>
        <v>3</v>
      </c>
      <c r="I98" s="20">
        <v>2</v>
      </c>
      <c r="J98" s="15">
        <f>VLOOKUP($C98, Barem!$L:$N,3,0)</f>
        <v>0.5</v>
      </c>
      <c r="K98" s="15">
        <f>VLOOKUP($C98, Barem!$L:$O,4,0)</f>
        <v>0.3</v>
      </c>
      <c r="L98" s="15">
        <f>VLOOKUP($C98, Barem!$L:$P,5,0)</f>
        <v>0.2</v>
      </c>
      <c r="M98" s="18">
        <f t="shared" si="6"/>
        <v>2.2999999999999998</v>
      </c>
      <c r="O98" s="33">
        <v>43118</v>
      </c>
    </row>
    <row r="99" spans="1:15" x14ac:dyDescent="0.25">
      <c r="A99" s="20" t="s">
        <v>126</v>
      </c>
      <c r="B99" s="20" t="s">
        <v>11</v>
      </c>
      <c r="C99" s="20">
        <v>3</v>
      </c>
      <c r="D99" s="22">
        <v>15</v>
      </c>
      <c r="E99" s="24">
        <v>9.0208333333333335E-2</v>
      </c>
      <c r="F99" s="2">
        <f t="shared" si="5"/>
        <v>6.0138888888888889E-3</v>
      </c>
      <c r="G99">
        <f>IF(B99="F",VLOOKUP(D99,Barem!$B$2:$C$7,2,1),VLOOKUP(D99,Barem!$B$8:$C$13,2,1))</f>
        <v>5</v>
      </c>
      <c r="H99">
        <f>IF(G99=0,0,IF(B99="F",VLOOKUP(F99,Barem!$G$2:$H$7,2,1),VLOOKUP(F99,Barem!$G$8:$H$13,2,1)))</f>
        <v>0</v>
      </c>
      <c r="I99" s="20">
        <v>3</v>
      </c>
      <c r="J99" s="15">
        <f>VLOOKUP($C99, Barem!$L:$N,3,0)</f>
        <v>0.5</v>
      </c>
      <c r="K99" s="15">
        <f>VLOOKUP($C99, Barem!$L:$O,4,0)</f>
        <v>0.3</v>
      </c>
      <c r="L99" s="15">
        <f>VLOOKUP($C99, Barem!$L:$P,5,0)</f>
        <v>0.2</v>
      </c>
      <c r="M99" s="18">
        <f t="shared" si="6"/>
        <v>3.1</v>
      </c>
      <c r="O99" s="33">
        <v>43118</v>
      </c>
    </row>
    <row r="100" spans="1:15" x14ac:dyDescent="0.25">
      <c r="A100" s="20" t="s">
        <v>195</v>
      </c>
      <c r="B100" s="20" t="s">
        <v>10</v>
      </c>
      <c r="C100" s="20">
        <v>3</v>
      </c>
      <c r="D100" s="22">
        <v>14.2</v>
      </c>
      <c r="E100" s="24">
        <v>5.6759259259259259E-2</v>
      </c>
      <c r="F100" s="2">
        <f t="shared" si="5"/>
        <v>3.9971309337506521E-3</v>
      </c>
      <c r="G100">
        <f>IF(B100="F",VLOOKUP(D100,Barem!$B$2:$C$7,2,1),VLOOKUP(D100,Barem!$B$8:$C$13,2,1))</f>
        <v>3</v>
      </c>
      <c r="H100">
        <f>IF(G100=0,0,IF(B100="F",VLOOKUP(F100,Barem!$G$2:$H$7,2,1),VLOOKUP(F100,Barem!$G$8:$H$13,2,1)))</f>
        <v>2</v>
      </c>
      <c r="I100" s="20">
        <v>1</v>
      </c>
      <c r="J100" s="15">
        <f>VLOOKUP($C100, Barem!$L:$N,3,0)</f>
        <v>0.5</v>
      </c>
      <c r="K100" s="15">
        <f>VLOOKUP($C100, Barem!$L:$O,4,0)</f>
        <v>0.3</v>
      </c>
      <c r="L100" s="15">
        <f>VLOOKUP($C100, Barem!$L:$P,5,0)</f>
        <v>0.2</v>
      </c>
      <c r="M100" s="18">
        <f t="shared" si="6"/>
        <v>2.3000000000000003</v>
      </c>
      <c r="O100" s="33">
        <v>43118</v>
      </c>
    </row>
    <row r="101" spans="1:15" x14ac:dyDescent="0.25">
      <c r="A101" s="20" t="s">
        <v>96</v>
      </c>
      <c r="B101" s="20" t="s">
        <v>10</v>
      </c>
      <c r="C101" s="20">
        <v>3</v>
      </c>
      <c r="D101" s="22">
        <v>21.2</v>
      </c>
      <c r="E101" s="24">
        <v>6.8136574074074072E-2</v>
      </c>
      <c r="F101" s="2">
        <f t="shared" si="5"/>
        <v>3.2139893431167017E-3</v>
      </c>
      <c r="G101">
        <f>IF(B101="F",VLOOKUP(D101,Barem!$B$2:$C$7,2,1),VLOOKUP(D101,Barem!$B$8:$C$13,2,1))</f>
        <v>5</v>
      </c>
      <c r="H101">
        <f>IF(G101=0,0,IF(B101="F",VLOOKUP(F101,Barem!$G$2:$H$7,2,1),VLOOKUP(F101,Barem!$G$8:$H$13,2,1)))</f>
        <v>3</v>
      </c>
      <c r="I101" s="20">
        <v>2</v>
      </c>
      <c r="J101" s="15">
        <f>VLOOKUP($C101, Barem!$L:$N,3,0)</f>
        <v>0.5</v>
      </c>
      <c r="K101" s="15">
        <f>VLOOKUP($C101, Barem!$L:$O,4,0)</f>
        <v>0.3</v>
      </c>
      <c r="L101" s="15">
        <f>VLOOKUP($C101, Barem!$L:$P,5,0)</f>
        <v>0.2</v>
      </c>
      <c r="M101" s="18">
        <f t="shared" si="6"/>
        <v>3.8</v>
      </c>
      <c r="O101" s="33">
        <v>43118</v>
      </c>
    </row>
    <row r="102" spans="1:15" x14ac:dyDescent="0.25">
      <c r="A102" s="20" t="s">
        <v>125</v>
      </c>
      <c r="B102" s="20" t="s">
        <v>10</v>
      </c>
      <c r="C102" s="20">
        <v>3</v>
      </c>
      <c r="D102" s="22">
        <v>7</v>
      </c>
      <c r="E102" s="24">
        <v>3.3391203703703708E-2</v>
      </c>
      <c r="F102" s="2">
        <f t="shared" si="5"/>
        <v>4.7701719576719584E-3</v>
      </c>
      <c r="G102">
        <f>IF(B102="F",VLOOKUP(D102,Barem!$B$2:$C$7,2,1),VLOOKUP(D102,Barem!$B$8:$C$13,2,1))</f>
        <v>2</v>
      </c>
      <c r="H102">
        <f>IF(G102=0,0,IF(B102="F",VLOOKUP(F102,Barem!$G$2:$H$7,2,1),VLOOKUP(F102,Barem!$G$8:$H$13,2,1)))</f>
        <v>1</v>
      </c>
      <c r="I102" s="20">
        <v>4</v>
      </c>
      <c r="J102" s="15">
        <f>VLOOKUP($C102, Barem!$L:$N,3,0)</f>
        <v>0.5</v>
      </c>
      <c r="K102" s="15">
        <f>VLOOKUP($C102, Barem!$L:$O,4,0)</f>
        <v>0.3</v>
      </c>
      <c r="L102" s="15">
        <f>VLOOKUP($C102, Barem!$L:$P,5,0)</f>
        <v>0.2</v>
      </c>
      <c r="M102" s="18">
        <f t="shared" si="6"/>
        <v>2.1</v>
      </c>
      <c r="O102" s="33">
        <v>43119</v>
      </c>
    </row>
    <row r="103" spans="1:15" x14ac:dyDescent="0.25">
      <c r="A103" s="20" t="s">
        <v>109</v>
      </c>
      <c r="B103" s="20" t="s">
        <v>10</v>
      </c>
      <c r="C103" s="20">
        <v>3</v>
      </c>
      <c r="D103" s="22">
        <v>30.11</v>
      </c>
      <c r="E103" s="24">
        <v>0.12104166666666666</v>
      </c>
      <c r="F103" s="2">
        <f t="shared" si="5"/>
        <v>4.0199822871692685E-3</v>
      </c>
      <c r="G103">
        <f>IF(B103="F",VLOOKUP(D103,Barem!$B$2:$C$7,2,1),VLOOKUP(D103,Barem!$B$8:$C$13,2,1))</f>
        <v>5</v>
      </c>
      <c r="H103">
        <f>IF(G103=0,0,IF(B103="F",VLOOKUP(F103,Barem!$G$2:$H$7,2,1),VLOOKUP(F103,Barem!$G$8:$H$13,2,1)))</f>
        <v>2</v>
      </c>
      <c r="I103" s="20">
        <v>3</v>
      </c>
      <c r="J103" s="15">
        <f>VLOOKUP($C103, Barem!$L:$N,3,0)</f>
        <v>0.5</v>
      </c>
      <c r="K103" s="15">
        <f>VLOOKUP($C103, Barem!$L:$O,4,0)</f>
        <v>0.3</v>
      </c>
      <c r="L103" s="15">
        <f>VLOOKUP($C103, Barem!$L:$P,5,0)</f>
        <v>0.2</v>
      </c>
      <c r="M103" s="18">
        <f t="shared" si="6"/>
        <v>3.7</v>
      </c>
      <c r="O103" s="33">
        <v>43119</v>
      </c>
    </row>
    <row r="104" spans="1:15" x14ac:dyDescent="0.25">
      <c r="A104" s="20" t="s">
        <v>188</v>
      </c>
      <c r="B104" s="20" t="s">
        <v>10</v>
      </c>
      <c r="C104" s="20">
        <v>3</v>
      </c>
      <c r="D104" s="22">
        <v>11.4</v>
      </c>
      <c r="E104" s="24">
        <v>3.4768518518518525E-2</v>
      </c>
      <c r="F104" s="2">
        <f t="shared" si="5"/>
        <v>3.049870045484081E-3</v>
      </c>
      <c r="G104">
        <f>IF(B104="F",VLOOKUP(D104,Barem!$B$2:$C$7,2,1),VLOOKUP(D104,Barem!$B$8:$C$13,2,1))</f>
        <v>3</v>
      </c>
      <c r="H104">
        <f>IF(G104=0,0,IF(B104="F",VLOOKUP(F104,Barem!$G$2:$H$7,2,1),VLOOKUP(F104,Barem!$G$8:$H$13,2,1)))</f>
        <v>4</v>
      </c>
      <c r="I104" s="20">
        <v>3</v>
      </c>
      <c r="J104" s="15">
        <f>VLOOKUP($C104, Barem!$L:$N,3,0)</f>
        <v>0.5</v>
      </c>
      <c r="K104" s="15">
        <f>VLOOKUP($C104, Barem!$L:$O,4,0)</f>
        <v>0.3</v>
      </c>
      <c r="L104" s="15">
        <f>VLOOKUP($C104, Barem!$L:$P,5,0)</f>
        <v>0.2</v>
      </c>
      <c r="M104" s="18">
        <f t="shared" si="6"/>
        <v>3.3000000000000003</v>
      </c>
      <c r="O104" s="33">
        <v>43119</v>
      </c>
    </row>
    <row r="105" spans="1:15" x14ac:dyDescent="0.25">
      <c r="A105" s="20" t="s">
        <v>87</v>
      </c>
      <c r="B105" s="20" t="s">
        <v>11</v>
      </c>
      <c r="C105" s="20">
        <v>3</v>
      </c>
      <c r="D105" s="22">
        <v>9</v>
      </c>
      <c r="E105" s="24">
        <v>3.7152777777777778E-2</v>
      </c>
      <c r="F105" s="2">
        <f t="shared" si="5"/>
        <v>4.128086419753086E-3</v>
      </c>
      <c r="G105">
        <f>IF(B105="F",VLOOKUP(D105,Barem!$B$2:$C$7,2,1),VLOOKUP(D105,Barem!$B$8:$C$13,2,1))</f>
        <v>3</v>
      </c>
      <c r="H105">
        <f>IF(G105=0,0,IF(B105="F",VLOOKUP(F105,Barem!$G$2:$H$7,2,1),VLOOKUP(F105,Barem!$G$8:$H$13,2,1)))</f>
        <v>2</v>
      </c>
      <c r="I105" s="20">
        <v>3</v>
      </c>
      <c r="J105" s="15">
        <f>VLOOKUP($C105, Barem!$L:$N,3,0)</f>
        <v>0.5</v>
      </c>
      <c r="K105" s="15">
        <f>VLOOKUP($C105, Barem!$L:$O,4,0)</f>
        <v>0.3</v>
      </c>
      <c r="L105" s="15">
        <f>VLOOKUP($C105, Barem!$L:$P,5,0)</f>
        <v>0.2</v>
      </c>
      <c r="M105" s="18">
        <f t="shared" si="6"/>
        <v>2.7</v>
      </c>
      <c r="O105" s="33">
        <v>43119</v>
      </c>
    </row>
    <row r="106" spans="1:15" x14ac:dyDescent="0.25">
      <c r="A106" s="20" t="s">
        <v>194</v>
      </c>
      <c r="B106" s="20" t="s">
        <v>10</v>
      </c>
      <c r="C106" s="20">
        <v>3</v>
      </c>
      <c r="D106" s="22">
        <v>12.37</v>
      </c>
      <c r="E106" s="24">
        <v>5.2523148148148145E-2</v>
      </c>
      <c r="F106" s="2">
        <f t="shared" si="5"/>
        <v>4.2460103595916045E-3</v>
      </c>
      <c r="G106">
        <f>IF(B106="F",VLOOKUP(D106,Barem!$B$2:$C$7,2,1),VLOOKUP(D106,Barem!$B$8:$C$13,2,1))</f>
        <v>3</v>
      </c>
      <c r="H106">
        <f>IF(G106=0,0,IF(B106="F",VLOOKUP(F106,Barem!$G$2:$H$7,2,1),VLOOKUP(F106,Barem!$G$8:$H$13,2,1)))</f>
        <v>1</v>
      </c>
      <c r="I106" s="20">
        <v>1</v>
      </c>
      <c r="J106" s="15">
        <f>VLOOKUP($C106, Barem!$L:$N,3,0)</f>
        <v>0.5</v>
      </c>
      <c r="K106" s="15">
        <f>VLOOKUP($C106, Barem!$L:$O,4,0)</f>
        <v>0.3</v>
      </c>
      <c r="L106" s="15">
        <f>VLOOKUP($C106, Barem!$L:$P,5,0)</f>
        <v>0.2</v>
      </c>
      <c r="M106" s="18">
        <f t="shared" si="6"/>
        <v>2</v>
      </c>
      <c r="O106" s="33">
        <v>43120</v>
      </c>
    </row>
    <row r="107" spans="1:15" x14ac:dyDescent="0.25">
      <c r="A107" s="20" t="s">
        <v>92</v>
      </c>
      <c r="B107" s="20" t="s">
        <v>10</v>
      </c>
      <c r="C107" s="20">
        <v>3</v>
      </c>
      <c r="D107" s="22">
        <v>13</v>
      </c>
      <c r="E107" s="24">
        <v>6.324074074074075E-2</v>
      </c>
      <c r="F107" s="2">
        <f t="shared" si="5"/>
        <v>4.8646723646723657E-3</v>
      </c>
      <c r="G107">
        <f>IF(B107="F",VLOOKUP(D107,Barem!$B$2:$C$7,2,1),VLOOKUP(D107,Barem!$B$8:$C$13,2,1))</f>
        <v>3</v>
      </c>
      <c r="H107">
        <f>IF(G107=0,0,IF(B107="F",VLOOKUP(F107,Barem!$G$2:$H$7,2,1),VLOOKUP(F107,Barem!$G$8:$H$13,2,1)))</f>
        <v>1</v>
      </c>
      <c r="I107" s="20">
        <v>3</v>
      </c>
      <c r="J107" s="15">
        <f>VLOOKUP($C107, Barem!$L:$N,3,0)</f>
        <v>0.5</v>
      </c>
      <c r="K107" s="15">
        <f>VLOOKUP($C107, Barem!$L:$O,4,0)</f>
        <v>0.3</v>
      </c>
      <c r="L107" s="15">
        <f>VLOOKUP($C107, Barem!$L:$P,5,0)</f>
        <v>0.2</v>
      </c>
      <c r="M107" s="18">
        <f t="shared" si="6"/>
        <v>2.4000000000000004</v>
      </c>
      <c r="O107" s="33">
        <v>43120</v>
      </c>
    </row>
    <row r="108" spans="1:15" x14ac:dyDescent="0.25">
      <c r="A108" s="20" t="s">
        <v>78</v>
      </c>
      <c r="B108" s="20" t="s">
        <v>10</v>
      </c>
      <c r="C108" s="20">
        <v>3</v>
      </c>
      <c r="D108" s="22">
        <v>11.1</v>
      </c>
      <c r="E108" s="24">
        <v>4.1666666666666664E-2</v>
      </c>
      <c r="F108" s="2">
        <f t="shared" si="5"/>
        <v>3.7537537537537537E-3</v>
      </c>
      <c r="G108">
        <f>IF(B108="F",VLOOKUP(D108,Barem!$B$2:$C$7,2,1),VLOOKUP(D108,Barem!$B$8:$C$13,2,1))</f>
        <v>3</v>
      </c>
      <c r="H108">
        <f>IF(G108=0,0,IF(B108="F",VLOOKUP(F108,Barem!$G$2:$H$7,2,1),VLOOKUP(F108,Barem!$G$8:$H$13,2,1)))</f>
        <v>2</v>
      </c>
      <c r="I108" s="20">
        <v>3</v>
      </c>
      <c r="J108" s="15">
        <f>VLOOKUP($C108, Barem!$L:$N,3,0)</f>
        <v>0.5</v>
      </c>
      <c r="K108" s="15">
        <f>VLOOKUP($C108, Barem!$L:$O,4,0)</f>
        <v>0.3</v>
      </c>
      <c r="L108" s="15">
        <f>VLOOKUP($C108, Barem!$L:$P,5,0)</f>
        <v>0.2</v>
      </c>
      <c r="M108" s="18">
        <f t="shared" si="6"/>
        <v>2.7</v>
      </c>
      <c r="O108" s="33">
        <v>43120</v>
      </c>
    </row>
    <row r="109" spans="1:15" x14ac:dyDescent="0.25">
      <c r="A109" s="20" t="s">
        <v>95</v>
      </c>
      <c r="B109" s="20" t="s">
        <v>10</v>
      </c>
      <c r="C109" s="20">
        <v>3</v>
      </c>
      <c r="D109" s="22">
        <v>21.1</v>
      </c>
      <c r="E109" s="24">
        <v>6.9143518518518521E-2</v>
      </c>
      <c r="F109" s="2">
        <f t="shared" si="5"/>
        <v>3.2769440056169912E-3</v>
      </c>
      <c r="G109">
        <f>IF(B109="F",VLOOKUP(D109,Barem!$B$2:$C$7,2,1),VLOOKUP(D109,Barem!$B$8:$C$13,2,1))</f>
        <v>5</v>
      </c>
      <c r="H109">
        <f>IF(G109=0,0,IF(B109="F",VLOOKUP(F109,Barem!$G$2:$H$7,2,1),VLOOKUP(F109,Barem!$G$8:$H$13,2,1)))</f>
        <v>3</v>
      </c>
      <c r="I109" s="20">
        <v>2</v>
      </c>
      <c r="J109" s="15">
        <f>VLOOKUP($C109, Barem!$L:$N,3,0)</f>
        <v>0.5</v>
      </c>
      <c r="K109" s="15">
        <f>VLOOKUP($C109, Barem!$L:$O,4,0)</f>
        <v>0.3</v>
      </c>
      <c r="L109" s="15">
        <f>VLOOKUP($C109, Barem!$L:$P,5,0)</f>
        <v>0.2</v>
      </c>
      <c r="M109" s="18">
        <f t="shared" si="6"/>
        <v>3.8</v>
      </c>
      <c r="O109" s="33">
        <v>43120</v>
      </c>
    </row>
    <row r="110" spans="1:15" x14ac:dyDescent="0.25">
      <c r="A110" s="20" t="s">
        <v>90</v>
      </c>
      <c r="B110" s="20" t="s">
        <v>10</v>
      </c>
      <c r="C110" s="20">
        <v>3</v>
      </c>
      <c r="D110" s="22">
        <v>15</v>
      </c>
      <c r="E110" s="24">
        <v>5.7557870370370377E-2</v>
      </c>
      <c r="F110" s="2">
        <f t="shared" si="5"/>
        <v>3.8371913580246917E-3</v>
      </c>
      <c r="G110">
        <f>IF(B110="F",VLOOKUP(D110,Barem!$B$2:$C$7,2,1),VLOOKUP(D110,Barem!$B$8:$C$13,2,1))</f>
        <v>4</v>
      </c>
      <c r="H110">
        <f>IF(G110=0,0,IF(B110="F",VLOOKUP(F110,Barem!$G$2:$H$7,2,1),VLOOKUP(F110,Barem!$G$8:$H$13,2,1)))</f>
        <v>2</v>
      </c>
      <c r="I110" s="20">
        <v>2</v>
      </c>
      <c r="J110" s="15">
        <f>VLOOKUP($C110, Barem!$L:$N,3,0)</f>
        <v>0.5</v>
      </c>
      <c r="K110" s="15">
        <f>VLOOKUP($C110, Barem!$L:$O,4,0)</f>
        <v>0.3</v>
      </c>
      <c r="L110" s="15">
        <f>VLOOKUP($C110, Barem!$L:$P,5,0)</f>
        <v>0.2</v>
      </c>
      <c r="M110" s="18">
        <f t="shared" si="6"/>
        <v>3</v>
      </c>
      <c r="O110" s="33">
        <v>43120</v>
      </c>
    </row>
    <row r="111" spans="1:15" x14ac:dyDescent="0.25">
      <c r="A111" s="20" t="s">
        <v>93</v>
      </c>
      <c r="B111" s="20" t="s">
        <v>10</v>
      </c>
      <c r="C111" s="20">
        <v>3</v>
      </c>
      <c r="D111" s="22">
        <v>20.399999999999999</v>
      </c>
      <c r="E111" s="24">
        <v>7.6377314814814815E-2</v>
      </c>
      <c r="F111" s="2">
        <f t="shared" si="5"/>
        <v>3.7439860203340599E-3</v>
      </c>
      <c r="G111">
        <f>IF(B111="F",VLOOKUP(D111,Barem!$B$2:$C$7,2,1),VLOOKUP(D111,Barem!$B$8:$C$13,2,1))</f>
        <v>5</v>
      </c>
      <c r="H111">
        <f>IF(G111=0,0,IF(B111="F",VLOOKUP(F111,Barem!$G$2:$H$7,2,1),VLOOKUP(F111,Barem!$G$8:$H$13,2,1)))</f>
        <v>2</v>
      </c>
      <c r="I111" s="20">
        <v>3</v>
      </c>
      <c r="J111" s="15">
        <f>VLOOKUP($C111, Barem!$L:$N,3,0)</f>
        <v>0.5</v>
      </c>
      <c r="K111" s="15">
        <f>VLOOKUP($C111, Barem!$L:$O,4,0)</f>
        <v>0.3</v>
      </c>
      <c r="L111" s="15">
        <f>VLOOKUP($C111, Barem!$L:$P,5,0)</f>
        <v>0.2</v>
      </c>
      <c r="M111" s="18">
        <f t="shared" si="6"/>
        <v>3.7</v>
      </c>
      <c r="O111" s="33">
        <v>43120</v>
      </c>
    </row>
    <row r="112" spans="1:15" x14ac:dyDescent="0.25">
      <c r="A112" s="20" t="s">
        <v>89</v>
      </c>
      <c r="B112" s="20" t="s">
        <v>10</v>
      </c>
      <c r="C112" s="20">
        <v>3</v>
      </c>
      <c r="D112" s="22">
        <v>10.199999999999999</v>
      </c>
      <c r="E112" s="24">
        <v>4.1030092592592597E-2</v>
      </c>
      <c r="F112" s="2">
        <f t="shared" si="5"/>
        <v>4.0225580973130004E-3</v>
      </c>
      <c r="G112">
        <f>IF(B112="F",VLOOKUP(D112,Barem!$B$2:$C$7,2,1),VLOOKUP(D112,Barem!$B$8:$C$13,2,1))</f>
        <v>3</v>
      </c>
      <c r="H112">
        <f>IF(G112=0,0,IF(B112="F",VLOOKUP(F112,Barem!$G$2:$H$7,2,1),VLOOKUP(F112,Barem!$G$8:$H$13,2,1)))</f>
        <v>2</v>
      </c>
      <c r="I112" s="20">
        <v>3</v>
      </c>
      <c r="J112" s="15">
        <f>VLOOKUP($C112, Barem!$L:$N,3,0)</f>
        <v>0.5</v>
      </c>
      <c r="K112" s="15">
        <f>VLOOKUP($C112, Barem!$L:$O,4,0)</f>
        <v>0.3</v>
      </c>
      <c r="L112" s="15">
        <f>VLOOKUP($C112, Barem!$L:$P,5,0)</f>
        <v>0.2</v>
      </c>
      <c r="M112" s="18">
        <f t="shared" si="6"/>
        <v>2.7</v>
      </c>
      <c r="O112" s="33">
        <v>43121</v>
      </c>
    </row>
    <row r="113" spans="1:15" x14ac:dyDescent="0.25">
      <c r="A113" s="20" t="s">
        <v>100</v>
      </c>
      <c r="B113" s="20" t="s">
        <v>10</v>
      </c>
      <c r="C113" s="20">
        <v>3</v>
      </c>
      <c r="D113" s="22">
        <v>10.41</v>
      </c>
      <c r="E113" s="24">
        <v>4.2557870370370371E-2</v>
      </c>
      <c r="F113" s="2">
        <f t="shared" si="5"/>
        <v>4.0881719856263564E-3</v>
      </c>
      <c r="G113">
        <f>IF(B113="F",VLOOKUP(D113,Barem!$B$2:$C$7,2,1),VLOOKUP(D113,Barem!$B$8:$C$13,2,1))</f>
        <v>3</v>
      </c>
      <c r="H113">
        <f>IF(G113=0,0,IF(B113="F",VLOOKUP(F113,Barem!$G$2:$H$7,2,1),VLOOKUP(F113,Barem!$G$8:$H$13,2,1)))</f>
        <v>2</v>
      </c>
      <c r="I113" s="20">
        <v>1</v>
      </c>
      <c r="J113" s="15">
        <f>VLOOKUP($C113, Barem!$L:$N,3,0)</f>
        <v>0.5</v>
      </c>
      <c r="K113" s="15">
        <f>VLOOKUP($C113, Barem!$L:$O,4,0)</f>
        <v>0.3</v>
      </c>
      <c r="L113" s="15">
        <f>VLOOKUP($C113, Barem!$L:$P,5,0)</f>
        <v>0.2</v>
      </c>
      <c r="M113" s="18">
        <f t="shared" si="6"/>
        <v>2.3000000000000003</v>
      </c>
      <c r="O113" s="33">
        <v>43121</v>
      </c>
    </row>
    <row r="114" spans="1:15" x14ac:dyDescent="0.25">
      <c r="A114" s="20" t="s">
        <v>85</v>
      </c>
      <c r="B114" s="20" t="s">
        <v>10</v>
      </c>
      <c r="C114" s="20">
        <v>3</v>
      </c>
      <c r="D114" s="22">
        <v>21.7</v>
      </c>
      <c r="E114" s="24">
        <v>7.8923611111111111E-2</v>
      </c>
      <c r="F114" s="2">
        <f t="shared" si="5"/>
        <v>3.6370327700972864E-3</v>
      </c>
      <c r="G114">
        <f>IF(B114="F",VLOOKUP(D114,Barem!$B$2:$C$7,2,1),VLOOKUP(D114,Barem!$B$8:$C$13,2,1))</f>
        <v>5</v>
      </c>
      <c r="H114">
        <f>IF(G114=0,0,IF(B114="F",VLOOKUP(F114,Barem!$G$2:$H$7,2,1),VLOOKUP(F114,Barem!$G$8:$H$13,2,1)))</f>
        <v>2</v>
      </c>
      <c r="I114" s="20">
        <v>2</v>
      </c>
      <c r="J114" s="15">
        <f>VLOOKUP($C114, Barem!$L:$N,3,0)</f>
        <v>0.5</v>
      </c>
      <c r="K114" s="15">
        <f>VLOOKUP($C114, Barem!$L:$O,4,0)</f>
        <v>0.3</v>
      </c>
      <c r="L114" s="15">
        <f>VLOOKUP($C114, Barem!$L:$P,5,0)</f>
        <v>0.2</v>
      </c>
      <c r="M114" s="18">
        <f t="shared" si="6"/>
        <v>3.5</v>
      </c>
      <c r="O114" s="33">
        <v>43120</v>
      </c>
    </row>
    <row r="115" spans="1:15" x14ac:dyDescent="0.25">
      <c r="A115" s="20" t="s">
        <v>94</v>
      </c>
      <c r="B115" s="20" t="s">
        <v>10</v>
      </c>
      <c r="C115" s="20">
        <v>3</v>
      </c>
      <c r="D115" s="22">
        <v>10.039999999999999</v>
      </c>
      <c r="E115" s="24">
        <v>3.3831018518518517E-2</v>
      </c>
      <c r="F115" s="2">
        <f t="shared" si="5"/>
        <v>3.3696233584181792E-3</v>
      </c>
      <c r="G115">
        <f>IF(B115="F",VLOOKUP(D115,Barem!$B$2:$C$7,2,1),VLOOKUP(D115,Barem!$B$8:$C$13,2,1))</f>
        <v>3</v>
      </c>
      <c r="H115">
        <f>IF(G115=0,0,IF(B115="F",VLOOKUP(F115,Barem!$G$2:$H$7,2,1),VLOOKUP(F115,Barem!$G$8:$H$13,2,1)))</f>
        <v>3</v>
      </c>
      <c r="I115" s="20">
        <v>2</v>
      </c>
      <c r="J115" s="15">
        <f>VLOOKUP($C115, Barem!$L:$N,3,0)</f>
        <v>0.5</v>
      </c>
      <c r="K115" s="15">
        <f>VLOOKUP($C115, Barem!$L:$O,4,0)</f>
        <v>0.3</v>
      </c>
      <c r="L115" s="15">
        <f>VLOOKUP($C115, Barem!$L:$P,5,0)</f>
        <v>0.2</v>
      </c>
      <c r="M115" s="18">
        <f t="shared" si="6"/>
        <v>2.8</v>
      </c>
      <c r="O115" s="33">
        <v>43121</v>
      </c>
    </row>
    <row r="116" spans="1:15" x14ac:dyDescent="0.25">
      <c r="A116" s="20" t="s">
        <v>91</v>
      </c>
      <c r="B116" s="20" t="s">
        <v>11</v>
      </c>
      <c r="C116" s="20">
        <v>3</v>
      </c>
      <c r="D116" s="22">
        <v>6.05</v>
      </c>
      <c r="E116" s="24">
        <v>3.498842592592593E-2</v>
      </c>
      <c r="F116" s="2">
        <f t="shared" si="5"/>
        <v>5.783210896847261E-3</v>
      </c>
      <c r="G116">
        <f>IF(B116="F",VLOOKUP(D116,Barem!$B$2:$C$7,2,1),VLOOKUP(D116,Barem!$B$8:$C$13,2,1))</f>
        <v>2</v>
      </c>
      <c r="H116">
        <f>IF(G116=0,0,IF(B116="F",VLOOKUP(F116,Barem!$G$2:$H$7,2,1),VLOOKUP(F116,Barem!$G$8:$H$13,2,1)))</f>
        <v>0</v>
      </c>
      <c r="I116" s="20">
        <v>2</v>
      </c>
      <c r="J116" s="15">
        <f>VLOOKUP($C116, Barem!$L:$N,3,0)</f>
        <v>0.5</v>
      </c>
      <c r="K116" s="15">
        <f>VLOOKUP($C116, Barem!$L:$O,4,0)</f>
        <v>0.3</v>
      </c>
      <c r="L116" s="15">
        <f>VLOOKUP($C116, Barem!$L:$P,5,0)</f>
        <v>0.2</v>
      </c>
      <c r="M116" s="18">
        <f t="shared" si="6"/>
        <v>1.4</v>
      </c>
      <c r="O116" s="33">
        <v>43121</v>
      </c>
    </row>
    <row r="117" spans="1:15" x14ac:dyDescent="0.25">
      <c r="A117" s="20" t="s">
        <v>105</v>
      </c>
      <c r="B117" s="20" t="s">
        <v>11</v>
      </c>
      <c r="C117" s="20">
        <v>3</v>
      </c>
      <c r="D117" s="22">
        <v>19</v>
      </c>
      <c r="E117" s="24">
        <v>8.0266203703703701E-2</v>
      </c>
      <c r="F117" s="2">
        <f t="shared" si="5"/>
        <v>4.2245370370370371E-3</v>
      </c>
      <c r="G117">
        <f>IF(B117="F",VLOOKUP(D117,Barem!$B$2:$C$7,2,1),VLOOKUP(D117,Barem!$B$8:$C$13,2,1))</f>
        <v>5</v>
      </c>
      <c r="H117">
        <f>IF(G117=0,0,IF(B117="F",VLOOKUP(F117,Barem!$G$2:$H$7,2,1),VLOOKUP(F117,Barem!$G$8:$H$13,2,1)))</f>
        <v>2</v>
      </c>
      <c r="I117" s="20">
        <v>3</v>
      </c>
      <c r="J117" s="15">
        <f>VLOOKUP($C117, Barem!$L:$N,3,0)</f>
        <v>0.5</v>
      </c>
      <c r="K117" s="15">
        <f>VLOOKUP($C117, Barem!$L:$O,4,0)</f>
        <v>0.3</v>
      </c>
      <c r="L117" s="15">
        <f>VLOOKUP($C117, Barem!$L:$P,5,0)</f>
        <v>0.2</v>
      </c>
      <c r="M117" s="18">
        <f t="shared" si="6"/>
        <v>3.7</v>
      </c>
      <c r="O117" s="33">
        <v>43121</v>
      </c>
    </row>
    <row r="118" spans="1:15" x14ac:dyDescent="0.25">
      <c r="A118" s="20" t="s">
        <v>99</v>
      </c>
      <c r="B118" s="20" t="s">
        <v>10</v>
      </c>
      <c r="C118" s="20">
        <v>3</v>
      </c>
      <c r="D118" s="22">
        <v>11.2</v>
      </c>
      <c r="E118" s="24">
        <v>4.4236111111111115E-2</v>
      </c>
      <c r="F118" s="2">
        <f t="shared" si="5"/>
        <v>3.9496527777777785E-3</v>
      </c>
      <c r="G118">
        <f>IF(B118="F",VLOOKUP(D118,Barem!$B$2:$C$7,2,1),VLOOKUP(D118,Barem!$B$8:$C$13,2,1))</f>
        <v>3</v>
      </c>
      <c r="H118">
        <f>IF(G118=0,0,IF(B118="F",VLOOKUP(F118,Barem!$G$2:$H$7,2,1),VLOOKUP(F118,Barem!$G$8:$H$13,2,1)))</f>
        <v>2</v>
      </c>
      <c r="I118" s="20">
        <v>1</v>
      </c>
      <c r="J118" s="15">
        <f>VLOOKUP($C118, Barem!$L:$N,3,0)</f>
        <v>0.5</v>
      </c>
      <c r="K118" s="15">
        <f>VLOOKUP($C118, Barem!$L:$O,4,0)</f>
        <v>0.3</v>
      </c>
      <c r="L118" s="15">
        <f>VLOOKUP($C118, Barem!$L:$P,5,0)</f>
        <v>0.2</v>
      </c>
      <c r="M118" s="18">
        <f t="shared" si="6"/>
        <v>2.3000000000000003</v>
      </c>
      <c r="O118" s="33">
        <v>43121</v>
      </c>
    </row>
    <row r="119" spans="1:15" x14ac:dyDescent="0.25">
      <c r="A119" s="20" t="s">
        <v>128</v>
      </c>
      <c r="B119" s="20" t="s">
        <v>10</v>
      </c>
      <c r="C119" s="20">
        <v>3</v>
      </c>
      <c r="D119" s="22">
        <v>15</v>
      </c>
      <c r="E119" s="24">
        <v>5.1215277777777783E-2</v>
      </c>
      <c r="F119" s="2">
        <f t="shared" si="5"/>
        <v>3.414351851851852E-3</v>
      </c>
      <c r="G119">
        <f>IF(B119="F",VLOOKUP(D119,Barem!$B$2:$C$7,2,1),VLOOKUP(D119,Barem!$B$8:$C$13,2,1))</f>
        <v>4</v>
      </c>
      <c r="H119">
        <f>IF(G119=0,0,IF(B119="F",VLOOKUP(F119,Barem!$G$2:$H$7,2,1),VLOOKUP(F119,Barem!$G$8:$H$13,2,1)))</f>
        <v>3</v>
      </c>
      <c r="I119" s="20">
        <v>2</v>
      </c>
      <c r="J119" s="15">
        <f>VLOOKUP($C119, Barem!$L:$N,3,0)</f>
        <v>0.5</v>
      </c>
      <c r="K119" s="15">
        <f>VLOOKUP($C119, Barem!$L:$O,4,0)</f>
        <v>0.3</v>
      </c>
      <c r="L119" s="15">
        <f>VLOOKUP($C119, Barem!$L:$P,5,0)</f>
        <v>0.2</v>
      </c>
      <c r="M119" s="18">
        <f t="shared" si="6"/>
        <v>3.3</v>
      </c>
      <c r="O119" s="33">
        <v>43121</v>
      </c>
    </row>
    <row r="120" spans="1:15" x14ac:dyDescent="0.25">
      <c r="A120" s="20" t="s">
        <v>106</v>
      </c>
      <c r="B120" s="20" t="s">
        <v>10</v>
      </c>
      <c r="C120" s="20">
        <v>3</v>
      </c>
      <c r="D120" s="22">
        <v>2.7</v>
      </c>
      <c r="E120" s="24">
        <v>1.0011574074074074E-2</v>
      </c>
      <c r="F120" s="2">
        <f t="shared" si="5"/>
        <v>3.7079903978052124E-3</v>
      </c>
      <c r="G120">
        <f>IF(B120="F",VLOOKUP(D120,Barem!$B$2:$C$7,2,1),VLOOKUP(D120,Barem!$B$8:$C$13,2,1))</f>
        <v>1</v>
      </c>
      <c r="H120">
        <f>IF(G120=0,0,IF(B120="F",VLOOKUP(F120,Barem!$G$2:$H$7,2,1),VLOOKUP(F120,Barem!$G$8:$H$13,2,1)))</f>
        <v>2</v>
      </c>
      <c r="I120" s="20">
        <v>2</v>
      </c>
      <c r="J120" s="15">
        <f>VLOOKUP($C120, Barem!$L:$N,3,0)</f>
        <v>0.5</v>
      </c>
      <c r="K120" s="15">
        <f>VLOOKUP($C120, Barem!$L:$O,4,0)</f>
        <v>0.3</v>
      </c>
      <c r="L120" s="15">
        <f>VLOOKUP($C120, Barem!$L:$P,5,0)</f>
        <v>0.2</v>
      </c>
      <c r="M120" s="18">
        <f t="shared" si="6"/>
        <v>1.5</v>
      </c>
      <c r="O120" s="33">
        <v>43121</v>
      </c>
    </row>
    <row r="121" spans="1:15" x14ac:dyDescent="0.25">
      <c r="A121" s="20" t="s">
        <v>179</v>
      </c>
      <c r="B121" s="20" t="s">
        <v>10</v>
      </c>
      <c r="C121" s="20">
        <v>3</v>
      </c>
      <c r="D121" s="22">
        <v>21</v>
      </c>
      <c r="E121" s="24">
        <v>7.6932870370370374E-2</v>
      </c>
      <c r="F121" s="2">
        <f t="shared" si="5"/>
        <v>3.6634700176366845E-3</v>
      </c>
      <c r="G121">
        <f>IF(B121="F",VLOOKUP(D121,Barem!$B$2:$C$7,2,1),VLOOKUP(D121,Barem!$B$8:$C$13,2,1))</f>
        <v>5</v>
      </c>
      <c r="H121">
        <f>IF(G121=0,0,IF(B121="F",VLOOKUP(F121,Barem!$G$2:$H$7,2,1),VLOOKUP(F121,Barem!$G$8:$H$13,2,1)))</f>
        <v>2</v>
      </c>
      <c r="I121" s="20">
        <v>3</v>
      </c>
      <c r="J121" s="15">
        <f>VLOOKUP($C121, Barem!$L:$N,3,0)</f>
        <v>0.5</v>
      </c>
      <c r="K121" s="15">
        <f>VLOOKUP($C121, Barem!$L:$O,4,0)</f>
        <v>0.3</v>
      </c>
      <c r="L121" s="15">
        <f>VLOOKUP($C121, Barem!$L:$P,5,0)</f>
        <v>0.2</v>
      </c>
      <c r="M121" s="18">
        <f t="shared" si="6"/>
        <v>3.7</v>
      </c>
      <c r="O121" s="33">
        <v>43121</v>
      </c>
    </row>
    <row r="122" spans="1:15" x14ac:dyDescent="0.25">
      <c r="A122" s="20" t="s">
        <v>76</v>
      </c>
      <c r="B122" s="20" t="s">
        <v>11</v>
      </c>
      <c r="C122" s="20">
        <v>3</v>
      </c>
      <c r="D122" s="22">
        <v>15.4</v>
      </c>
      <c r="E122" s="24">
        <v>5.5937500000000001E-2</v>
      </c>
      <c r="F122" s="2">
        <f t="shared" si="5"/>
        <v>3.6323051948051947E-3</v>
      </c>
      <c r="G122">
        <f>IF(B122="F",VLOOKUP(D122,Barem!$B$2:$C$7,2,1),VLOOKUP(D122,Barem!$B$8:$C$13,2,1))</f>
        <v>5</v>
      </c>
      <c r="H122">
        <f>IF(G122=0,0,IF(B122="F",VLOOKUP(F122,Barem!$G$2:$H$7,2,1),VLOOKUP(F122,Barem!$G$8:$H$13,2,1)))</f>
        <v>3</v>
      </c>
      <c r="I122" s="20">
        <v>3</v>
      </c>
      <c r="J122" s="15">
        <f>VLOOKUP($C122, Barem!$L:$N,3,0)</f>
        <v>0.5</v>
      </c>
      <c r="K122" s="15">
        <f>VLOOKUP($C122, Barem!$L:$O,4,0)</f>
        <v>0.3</v>
      </c>
      <c r="L122" s="15">
        <f>VLOOKUP($C122, Barem!$L:$P,5,0)</f>
        <v>0.2</v>
      </c>
      <c r="M122" s="18">
        <f t="shared" si="6"/>
        <v>4</v>
      </c>
      <c r="O122" s="33">
        <v>43121</v>
      </c>
    </row>
    <row r="123" spans="1:15" x14ac:dyDescent="0.25">
      <c r="A123" s="20" t="s">
        <v>187</v>
      </c>
      <c r="B123" s="20" t="s">
        <v>11</v>
      </c>
      <c r="C123" s="20">
        <v>3</v>
      </c>
      <c r="D123" s="22">
        <v>8.1</v>
      </c>
      <c r="E123" s="24">
        <v>3.3506944444444443E-2</v>
      </c>
      <c r="F123" s="2">
        <f t="shared" si="5"/>
        <v>4.1366598079561039E-3</v>
      </c>
      <c r="G123">
        <f>IF(B123="F",VLOOKUP(D123,Barem!$B$2:$C$7,2,1),VLOOKUP(D123,Barem!$B$8:$C$13,2,1))</f>
        <v>3</v>
      </c>
      <c r="H123">
        <f>IF(G123=0,0,IF(B123="F",VLOOKUP(F123,Barem!$G$2:$H$7,2,1),VLOOKUP(F123,Barem!$G$8:$H$13,2,1)))</f>
        <v>2</v>
      </c>
      <c r="I123" s="20">
        <v>2</v>
      </c>
      <c r="J123" s="15">
        <f>VLOOKUP($C123, Barem!$L:$N,3,0)</f>
        <v>0.5</v>
      </c>
      <c r="K123" s="15">
        <f>VLOOKUP($C123, Barem!$L:$O,4,0)</f>
        <v>0.3</v>
      </c>
      <c r="L123" s="15">
        <f>VLOOKUP($C123, Barem!$L:$P,5,0)</f>
        <v>0.2</v>
      </c>
      <c r="M123" s="18">
        <f t="shared" si="6"/>
        <v>2.5</v>
      </c>
      <c r="O123" s="33">
        <v>43121</v>
      </c>
    </row>
    <row r="124" spans="1:15" x14ac:dyDescent="0.25">
      <c r="A124" s="20" t="s">
        <v>108</v>
      </c>
      <c r="B124" s="20" t="s">
        <v>11</v>
      </c>
      <c r="C124" s="20">
        <v>3</v>
      </c>
      <c r="D124" s="22">
        <v>15.1</v>
      </c>
      <c r="E124" s="24">
        <v>6.21875E-2</v>
      </c>
      <c r="F124" s="2">
        <f t="shared" si="5"/>
        <v>4.118377483443709E-3</v>
      </c>
      <c r="G124">
        <f>IF(B124="F",VLOOKUP(D124,Barem!$B$2:$C$7,2,1),VLOOKUP(D124,Barem!$B$8:$C$13,2,1))</f>
        <v>5</v>
      </c>
      <c r="H124">
        <f>IF(G124=0,0,IF(B124="F",VLOOKUP(F124,Barem!$G$2:$H$7,2,1),VLOOKUP(F124,Barem!$G$8:$H$13,2,1)))</f>
        <v>2</v>
      </c>
      <c r="I124" s="20">
        <v>1</v>
      </c>
      <c r="J124" s="15">
        <f>VLOOKUP($C124, Barem!$L:$N,3,0)</f>
        <v>0.5</v>
      </c>
      <c r="K124" s="15">
        <f>VLOOKUP($C124, Barem!$L:$O,4,0)</f>
        <v>0.3</v>
      </c>
      <c r="L124" s="15">
        <f>VLOOKUP($C124, Barem!$L:$P,5,0)</f>
        <v>0.2</v>
      </c>
      <c r="M124" s="18">
        <f t="shared" si="6"/>
        <v>3.3000000000000003</v>
      </c>
      <c r="O124" s="33">
        <v>43121</v>
      </c>
    </row>
    <row r="125" spans="1:15" x14ac:dyDescent="0.25">
      <c r="A125" s="20" t="s">
        <v>82</v>
      </c>
      <c r="B125" s="20" t="s">
        <v>10</v>
      </c>
      <c r="C125" s="20">
        <v>3</v>
      </c>
      <c r="D125" s="22">
        <v>8.06</v>
      </c>
      <c r="E125" s="24">
        <v>2.9178240740740741E-2</v>
      </c>
      <c r="F125" s="2">
        <f t="shared" si="5"/>
        <v>3.6201291241613818E-3</v>
      </c>
      <c r="G125">
        <f>IF(B125="F",VLOOKUP(D125,Barem!$B$2:$C$7,2,1),VLOOKUP(D125,Barem!$B$8:$C$13,2,1))</f>
        <v>2</v>
      </c>
      <c r="H125">
        <f>IF(G125=0,0,IF(B125="F",VLOOKUP(F125,Barem!$G$2:$H$7,2,1),VLOOKUP(F125,Barem!$G$8:$H$13,2,1)))</f>
        <v>2</v>
      </c>
      <c r="I125" s="20">
        <v>2</v>
      </c>
      <c r="J125" s="15">
        <f>VLOOKUP($C125, Barem!$L:$N,3,0)</f>
        <v>0.5</v>
      </c>
      <c r="K125" s="15">
        <f>VLOOKUP($C125, Barem!$L:$O,4,0)</f>
        <v>0.3</v>
      </c>
      <c r="L125" s="15">
        <f>VLOOKUP($C125, Barem!$L:$P,5,0)</f>
        <v>0.2</v>
      </c>
      <c r="M125" s="18">
        <f t="shared" si="6"/>
        <v>2</v>
      </c>
      <c r="O125" s="33">
        <v>43121</v>
      </c>
    </row>
    <row r="126" spans="1:15" x14ac:dyDescent="0.25">
      <c r="A126" s="20" t="s">
        <v>84</v>
      </c>
      <c r="B126" s="20" t="s">
        <v>10</v>
      </c>
      <c r="C126" s="20">
        <v>3</v>
      </c>
      <c r="D126" s="22">
        <v>10.220000000000001</v>
      </c>
      <c r="E126" s="24">
        <v>4.1666666666666664E-2</v>
      </c>
      <c r="F126" s="2">
        <f t="shared" si="5"/>
        <v>4.0769732550554466E-3</v>
      </c>
      <c r="G126">
        <f>IF(B126="F",VLOOKUP(D126,Barem!$B$2:$C$7,2,1),VLOOKUP(D126,Barem!$B$8:$C$13,2,1))</f>
        <v>3</v>
      </c>
      <c r="H126">
        <f>IF(G126=0,0,IF(B126="F",VLOOKUP(F126,Barem!$G$2:$H$7,2,1),VLOOKUP(F126,Barem!$G$8:$H$13,2,1)))</f>
        <v>2</v>
      </c>
      <c r="I126" s="20">
        <v>2</v>
      </c>
      <c r="J126" s="15">
        <f>VLOOKUP($C126, Barem!$L:$N,3,0)</f>
        <v>0.5</v>
      </c>
      <c r="K126" s="15">
        <f>VLOOKUP($C126, Barem!$L:$O,4,0)</f>
        <v>0.3</v>
      </c>
      <c r="L126" s="15">
        <f>VLOOKUP($C126, Barem!$L:$P,5,0)</f>
        <v>0.2</v>
      </c>
      <c r="M126" s="18">
        <f t="shared" si="6"/>
        <v>2.5</v>
      </c>
      <c r="O126" s="33">
        <v>43121</v>
      </c>
    </row>
    <row r="127" spans="1:15" x14ac:dyDescent="0.25">
      <c r="A127" s="20" t="s">
        <v>107</v>
      </c>
      <c r="B127" s="20" t="s">
        <v>11</v>
      </c>
      <c r="C127" s="20">
        <v>4</v>
      </c>
      <c r="D127" s="22">
        <v>14.01</v>
      </c>
      <c r="E127" s="24">
        <v>7.6550925925925925E-2</v>
      </c>
      <c r="F127" s="2">
        <f t="shared" ref="F127:F167" si="7">E127/D127</f>
        <v>5.4640204087027782E-3</v>
      </c>
      <c r="G127">
        <f>IF(B127="F",VLOOKUP(D127,Barem!$B$2:$C$7,2,1),VLOOKUP(D127,Barem!$B$8:$C$13,2,1))</f>
        <v>4</v>
      </c>
      <c r="H127">
        <f>IF(G127=0,0,IF(B127="F",VLOOKUP(F127,Barem!$G$2:$H$7,2,1),VLOOKUP(F127,Barem!$G$8:$H$13,2,1)))</f>
        <v>1</v>
      </c>
      <c r="I127" s="20">
        <v>1</v>
      </c>
      <c r="J127" s="15">
        <f>VLOOKUP($C127, Barem!$L:$N,3,0)</f>
        <v>0.3</v>
      </c>
      <c r="K127" s="15">
        <f>VLOOKUP($C127, Barem!$L:$O,4,0)</f>
        <v>0.2</v>
      </c>
      <c r="L127" s="15">
        <f>VLOOKUP($C127, Barem!$L:$P,5,0)</f>
        <v>0.5</v>
      </c>
      <c r="M127" s="18">
        <f t="shared" ref="M127:M165" si="8">G127*J127+H127*K127+I127*L127</f>
        <v>1.9</v>
      </c>
      <c r="O127" s="33">
        <v>43122</v>
      </c>
    </row>
    <row r="128" spans="1:15" x14ac:dyDescent="0.25">
      <c r="A128" s="20" t="s">
        <v>81</v>
      </c>
      <c r="B128" s="20" t="s">
        <v>10</v>
      </c>
      <c r="C128" s="20">
        <v>4</v>
      </c>
      <c r="D128" s="22">
        <v>10.16</v>
      </c>
      <c r="E128" s="24">
        <v>4.1701388888888885E-2</v>
      </c>
      <c r="F128" s="2">
        <f t="shared" si="7"/>
        <v>4.1044674103237087E-3</v>
      </c>
      <c r="G128">
        <f>IF(B128="F",VLOOKUP(D128,Barem!$B$2:$C$7,2,1),VLOOKUP(D128,Barem!$B$8:$C$13,2,1))</f>
        <v>3</v>
      </c>
      <c r="H128">
        <f>IF(G128=0,0,IF(B128="F",VLOOKUP(F128,Barem!$G$2:$H$7,2,1),VLOOKUP(F128,Barem!$G$8:$H$13,2,1)))</f>
        <v>2</v>
      </c>
      <c r="I128" s="20">
        <v>1</v>
      </c>
      <c r="J128" s="15">
        <f>VLOOKUP($C128, Barem!$L:$N,3,0)</f>
        <v>0.3</v>
      </c>
      <c r="K128" s="15">
        <f>VLOOKUP($C128, Barem!$L:$O,4,0)</f>
        <v>0.2</v>
      </c>
      <c r="L128" s="15">
        <f>VLOOKUP($C128, Barem!$L:$P,5,0)</f>
        <v>0.5</v>
      </c>
      <c r="M128" s="18">
        <f t="shared" si="8"/>
        <v>1.7999999999999998</v>
      </c>
      <c r="O128" s="33">
        <v>43122</v>
      </c>
    </row>
    <row r="129" spans="1:15" x14ac:dyDescent="0.25">
      <c r="A129" s="20" t="s">
        <v>127</v>
      </c>
      <c r="B129" s="20" t="s">
        <v>10</v>
      </c>
      <c r="C129" s="20">
        <v>4</v>
      </c>
      <c r="D129" s="22">
        <v>3.2</v>
      </c>
      <c r="E129" s="24">
        <v>1.3888888888888888E-2</v>
      </c>
      <c r="F129" s="2">
        <f t="shared" si="7"/>
        <v>4.3402777777777771E-3</v>
      </c>
      <c r="G129">
        <f>IF(B129="F",VLOOKUP(D129,Barem!$B$2:$C$7,2,1),VLOOKUP(D129,Barem!$B$8:$C$13,2,1))</f>
        <v>1</v>
      </c>
      <c r="H129">
        <f>IF(G129=0,0,IF(B129="F",VLOOKUP(F129,Barem!$G$2:$H$7,2,1),VLOOKUP(F129,Barem!$G$8:$H$13,2,1)))</f>
        <v>1</v>
      </c>
      <c r="I129" s="20">
        <v>3</v>
      </c>
      <c r="J129" s="15">
        <f>VLOOKUP($C129, Barem!$L:$N,3,0)</f>
        <v>0.3</v>
      </c>
      <c r="K129" s="15">
        <f>VLOOKUP($C129, Barem!$L:$O,4,0)</f>
        <v>0.2</v>
      </c>
      <c r="L129" s="15">
        <f>VLOOKUP($C129, Barem!$L:$P,5,0)</f>
        <v>0.5</v>
      </c>
      <c r="M129" s="18">
        <f t="shared" si="8"/>
        <v>2</v>
      </c>
      <c r="O129" s="33">
        <v>43122</v>
      </c>
    </row>
    <row r="130" spans="1:15" x14ac:dyDescent="0.25">
      <c r="A130" s="20" t="s">
        <v>89</v>
      </c>
      <c r="B130" s="20" t="s">
        <v>10</v>
      </c>
      <c r="C130" s="20">
        <v>4</v>
      </c>
      <c r="D130" s="22">
        <v>10.199999999999999</v>
      </c>
      <c r="E130" s="24">
        <v>4.1724537037037039E-2</v>
      </c>
      <c r="F130" s="2">
        <f t="shared" si="7"/>
        <v>4.0906408859840235E-3</v>
      </c>
      <c r="G130">
        <f>IF(B130="F",VLOOKUP(D130,Barem!$B$2:$C$7,2,1),VLOOKUP(D130,Barem!$B$8:$C$13,2,1))</f>
        <v>3</v>
      </c>
      <c r="H130">
        <f>IF(G130=0,0,IF(B130="F",VLOOKUP(F130,Barem!$G$2:$H$7,2,1),VLOOKUP(F130,Barem!$G$8:$H$13,2,1)))</f>
        <v>2</v>
      </c>
      <c r="I130" s="20">
        <v>2</v>
      </c>
      <c r="J130" s="15">
        <f>VLOOKUP($C130, Barem!$L:$N,3,0)</f>
        <v>0.3</v>
      </c>
      <c r="K130" s="15">
        <f>VLOOKUP($C130, Barem!$L:$O,4,0)</f>
        <v>0.2</v>
      </c>
      <c r="L130" s="15">
        <f>VLOOKUP($C130, Barem!$L:$P,5,0)</f>
        <v>0.5</v>
      </c>
      <c r="M130" s="18">
        <f t="shared" si="8"/>
        <v>2.2999999999999998</v>
      </c>
      <c r="O130" s="33">
        <v>43123</v>
      </c>
    </row>
    <row r="131" spans="1:15" x14ac:dyDescent="0.25">
      <c r="A131" s="20" t="s">
        <v>195</v>
      </c>
      <c r="B131" s="20" t="s">
        <v>10</v>
      </c>
      <c r="C131" s="20">
        <v>4</v>
      </c>
      <c r="D131" s="22">
        <v>14.2</v>
      </c>
      <c r="E131" s="24">
        <v>5.4178240740740735E-2</v>
      </c>
      <c r="F131" s="2">
        <f t="shared" si="7"/>
        <v>3.8153690662493479E-3</v>
      </c>
      <c r="G131">
        <f>IF(B131="F",VLOOKUP(D131,Barem!$B$2:$C$7,2,1),VLOOKUP(D131,Barem!$B$8:$C$13,2,1))</f>
        <v>3</v>
      </c>
      <c r="H131">
        <f>IF(G131=0,0,IF(B131="F",VLOOKUP(F131,Barem!$G$2:$H$7,2,1),VLOOKUP(F131,Barem!$G$8:$H$13,2,1)))</f>
        <v>2</v>
      </c>
      <c r="I131" s="20">
        <v>0</v>
      </c>
      <c r="J131" s="15">
        <f>VLOOKUP($C131, Barem!$L:$N,3,0)</f>
        <v>0.3</v>
      </c>
      <c r="K131" s="15">
        <f>VLOOKUP($C131, Barem!$L:$O,4,0)</f>
        <v>0.2</v>
      </c>
      <c r="L131" s="15">
        <f>VLOOKUP($C131, Barem!$L:$P,5,0)</f>
        <v>0.5</v>
      </c>
      <c r="M131" s="18">
        <f t="shared" si="8"/>
        <v>1.2999999999999998</v>
      </c>
      <c r="O131" s="33">
        <v>43123</v>
      </c>
    </row>
    <row r="132" spans="1:15" x14ac:dyDescent="0.25">
      <c r="A132" s="20" t="s">
        <v>91</v>
      </c>
      <c r="B132" s="20" t="s">
        <v>11</v>
      </c>
      <c r="C132" s="20">
        <v>4</v>
      </c>
      <c r="D132" s="22">
        <v>13.8</v>
      </c>
      <c r="E132" s="24">
        <v>7.1423611111111118E-2</v>
      </c>
      <c r="F132" s="2">
        <f t="shared" si="7"/>
        <v>5.1756239935587768E-3</v>
      </c>
      <c r="G132">
        <f>IF(B132="F",VLOOKUP(D132,Barem!$B$2:$C$7,2,1),VLOOKUP(D132,Barem!$B$8:$C$13,2,1))</f>
        <v>4</v>
      </c>
      <c r="H132">
        <f>IF(G132=0,0,IF(B132="F",VLOOKUP(F132,Barem!$G$2:$H$7,2,1),VLOOKUP(F132,Barem!$G$8:$H$13,2,1)))</f>
        <v>1</v>
      </c>
      <c r="I132" s="20">
        <v>3</v>
      </c>
      <c r="J132" s="15">
        <f>VLOOKUP($C132, Barem!$L:$N,3,0)</f>
        <v>0.3</v>
      </c>
      <c r="K132" s="15">
        <f>VLOOKUP($C132, Barem!$L:$O,4,0)</f>
        <v>0.2</v>
      </c>
      <c r="L132" s="15">
        <f>VLOOKUP($C132, Barem!$L:$P,5,0)</f>
        <v>0.5</v>
      </c>
      <c r="M132" s="18">
        <f t="shared" si="8"/>
        <v>2.9</v>
      </c>
      <c r="O132" s="33">
        <v>43124</v>
      </c>
    </row>
    <row r="133" spans="1:15" x14ac:dyDescent="0.25">
      <c r="A133" s="20" t="s">
        <v>179</v>
      </c>
      <c r="B133" s="20" t="s">
        <v>10</v>
      </c>
      <c r="C133" s="20">
        <v>4</v>
      </c>
      <c r="D133" s="22">
        <v>21</v>
      </c>
      <c r="E133" s="24">
        <v>7.1678240740740737E-2</v>
      </c>
      <c r="F133" s="2">
        <f t="shared" si="7"/>
        <v>3.4132495590828921E-3</v>
      </c>
      <c r="G133">
        <f>IF(B133="F",VLOOKUP(D133,Barem!$B$2:$C$7,2,1),VLOOKUP(D133,Barem!$B$8:$C$13,2,1))</f>
        <v>5</v>
      </c>
      <c r="H133">
        <f>IF(G133=0,0,IF(B133="F",VLOOKUP(F133,Barem!$G$2:$H$7,2,1),VLOOKUP(F133,Barem!$G$8:$H$13,2,1)))</f>
        <v>3</v>
      </c>
      <c r="I133" s="20">
        <v>2</v>
      </c>
      <c r="J133" s="15">
        <f>VLOOKUP($C133, Barem!$L:$N,3,0)</f>
        <v>0.3</v>
      </c>
      <c r="K133" s="15">
        <f>VLOOKUP($C133, Barem!$L:$O,4,0)</f>
        <v>0.2</v>
      </c>
      <c r="L133" s="15">
        <f>VLOOKUP($C133, Barem!$L:$P,5,0)</f>
        <v>0.5</v>
      </c>
      <c r="M133" s="18">
        <f t="shared" si="8"/>
        <v>3.1</v>
      </c>
      <c r="O133" s="33">
        <v>43124</v>
      </c>
    </row>
    <row r="134" spans="1:15" x14ac:dyDescent="0.25">
      <c r="A134" s="20" t="s">
        <v>87</v>
      </c>
      <c r="B134" s="20" t="s">
        <v>11</v>
      </c>
      <c r="C134" s="20">
        <v>4</v>
      </c>
      <c r="D134" s="22">
        <v>14</v>
      </c>
      <c r="E134" s="24">
        <v>5.5717592592592596E-2</v>
      </c>
      <c r="F134" s="2">
        <f t="shared" si="7"/>
        <v>3.9798280423280425E-3</v>
      </c>
      <c r="G134">
        <f>IF(B134="F",VLOOKUP(D134,Barem!$B$2:$C$7,2,1),VLOOKUP(D134,Barem!$B$8:$C$13,2,1))</f>
        <v>4</v>
      </c>
      <c r="H134">
        <f>IF(G134=0,0,IF(B134="F",VLOOKUP(F134,Barem!$G$2:$H$7,2,1),VLOOKUP(F134,Barem!$G$8:$H$13,2,1)))</f>
        <v>2</v>
      </c>
      <c r="I134" s="20">
        <v>3</v>
      </c>
      <c r="J134" s="15">
        <f>VLOOKUP($C134, Barem!$L:$N,3,0)</f>
        <v>0.3</v>
      </c>
      <c r="K134" s="15">
        <f>VLOOKUP($C134, Barem!$L:$O,4,0)</f>
        <v>0.2</v>
      </c>
      <c r="L134" s="15">
        <f>VLOOKUP($C134, Barem!$L:$P,5,0)</f>
        <v>0.5</v>
      </c>
      <c r="M134" s="18">
        <f t="shared" si="8"/>
        <v>3.1</v>
      </c>
      <c r="O134" s="33">
        <v>43124</v>
      </c>
    </row>
    <row r="135" spans="1:15" x14ac:dyDescent="0.25">
      <c r="A135" s="20" t="s">
        <v>190</v>
      </c>
      <c r="B135" s="20" t="s">
        <v>11</v>
      </c>
      <c r="C135" s="20">
        <v>4</v>
      </c>
      <c r="D135" s="22">
        <v>5.5</v>
      </c>
      <c r="E135" s="24">
        <v>2.4988425925925928E-2</v>
      </c>
      <c r="F135" s="2">
        <f t="shared" si="7"/>
        <v>4.5433501683501687E-3</v>
      </c>
      <c r="G135">
        <f>IF(B135="F",VLOOKUP(D135,Barem!$B$2:$C$7,2,1),VLOOKUP(D135,Barem!$B$8:$C$13,2,1))</f>
        <v>2</v>
      </c>
      <c r="H135">
        <f>IF(G135=0,0,IF(B135="F",VLOOKUP(F135,Barem!$G$2:$H$7,2,1),VLOOKUP(F135,Barem!$G$8:$H$13,2,1)))</f>
        <v>1</v>
      </c>
      <c r="I135" s="20">
        <v>2</v>
      </c>
      <c r="J135" s="15">
        <f>VLOOKUP($C135, Barem!$L:$N,3,0)</f>
        <v>0.3</v>
      </c>
      <c r="K135" s="15">
        <f>VLOOKUP($C135, Barem!$L:$O,4,0)</f>
        <v>0.2</v>
      </c>
      <c r="L135" s="15">
        <f>VLOOKUP($C135, Barem!$L:$P,5,0)</f>
        <v>0.5</v>
      </c>
      <c r="M135" s="18">
        <f t="shared" si="8"/>
        <v>1.8</v>
      </c>
      <c r="O135" s="33">
        <v>43125</v>
      </c>
    </row>
    <row r="136" spans="1:15" x14ac:dyDescent="0.25">
      <c r="A136" s="20" t="s">
        <v>96</v>
      </c>
      <c r="B136" s="20" t="s">
        <v>10</v>
      </c>
      <c r="C136" s="20">
        <v>4</v>
      </c>
      <c r="D136" s="22">
        <v>21.1</v>
      </c>
      <c r="E136" s="24">
        <v>6.6493055555555555E-2</v>
      </c>
      <c r="F136" s="2">
        <f t="shared" si="7"/>
        <v>3.1513296471827276E-3</v>
      </c>
      <c r="G136">
        <f>IF(B136="F",VLOOKUP(D136,Barem!$B$2:$C$7,2,1),VLOOKUP(D136,Barem!$B$8:$C$13,2,1))</f>
        <v>5</v>
      </c>
      <c r="H136">
        <f>IF(G136=0,0,IF(B136="F",VLOOKUP(F136,Barem!$G$2:$H$7,2,1),VLOOKUP(F136,Barem!$G$8:$H$13,2,1)))</f>
        <v>3</v>
      </c>
      <c r="I136" s="20">
        <v>2</v>
      </c>
      <c r="J136" s="15">
        <f>VLOOKUP($C136, Barem!$L:$N,3,0)</f>
        <v>0.3</v>
      </c>
      <c r="K136" s="15">
        <f>VLOOKUP($C136, Barem!$L:$O,4,0)</f>
        <v>0.2</v>
      </c>
      <c r="L136" s="15">
        <f>VLOOKUP($C136, Barem!$L:$P,5,0)</f>
        <v>0.5</v>
      </c>
      <c r="M136" s="18">
        <f t="shared" si="8"/>
        <v>3.1</v>
      </c>
      <c r="O136" s="33">
        <v>43125</v>
      </c>
    </row>
    <row r="137" spans="1:15" x14ac:dyDescent="0.25">
      <c r="A137" s="20" t="s">
        <v>88</v>
      </c>
      <c r="B137" s="20" t="s">
        <v>10</v>
      </c>
      <c r="C137" s="20">
        <v>4</v>
      </c>
      <c r="D137" s="22">
        <v>7.7</v>
      </c>
      <c r="E137" s="24">
        <v>2.6793981481481485E-2</v>
      </c>
      <c r="F137" s="2">
        <f t="shared" si="7"/>
        <v>3.4797378547378553E-3</v>
      </c>
      <c r="G137">
        <f>IF(B137="F",VLOOKUP(D137,Barem!$B$2:$C$7,2,1),VLOOKUP(D137,Barem!$B$8:$C$13,2,1))</f>
        <v>2</v>
      </c>
      <c r="H137">
        <f>IF(G137=0,0,IF(B137="F",VLOOKUP(F137,Barem!$G$2:$H$7,2,1),VLOOKUP(F137,Barem!$G$8:$H$13,2,1)))</f>
        <v>3</v>
      </c>
      <c r="I137" s="20">
        <v>2</v>
      </c>
      <c r="J137" s="15">
        <f>VLOOKUP($C137, Barem!$L:$N,3,0)</f>
        <v>0.3</v>
      </c>
      <c r="K137" s="15">
        <f>VLOOKUP($C137, Barem!$L:$O,4,0)</f>
        <v>0.2</v>
      </c>
      <c r="L137" s="15">
        <f>VLOOKUP($C137, Barem!$L:$P,5,0)</f>
        <v>0.5</v>
      </c>
      <c r="M137" s="18">
        <f t="shared" si="8"/>
        <v>2.2000000000000002</v>
      </c>
      <c r="O137" s="33">
        <v>43125</v>
      </c>
    </row>
    <row r="138" spans="1:15" x14ac:dyDescent="0.25">
      <c r="A138" s="20" t="s">
        <v>74</v>
      </c>
      <c r="B138" s="20" t="s">
        <v>10</v>
      </c>
      <c r="C138" s="20">
        <v>4</v>
      </c>
      <c r="D138" s="22">
        <v>23.53</v>
      </c>
      <c r="E138" s="24">
        <v>9.4895833333333332E-2</v>
      </c>
      <c r="F138" s="2">
        <f t="shared" si="7"/>
        <v>4.0329720923643576E-3</v>
      </c>
      <c r="G138">
        <f>IF(B138="F",VLOOKUP(D138,Barem!$B$2:$C$7,2,1),VLOOKUP(D138,Barem!$B$8:$C$13,2,1))</f>
        <v>5</v>
      </c>
      <c r="H138">
        <f>IF(G138=0,0,IF(B138="F",VLOOKUP(F138,Barem!$G$2:$H$7,2,1),VLOOKUP(F138,Barem!$G$8:$H$13,2,1)))</f>
        <v>2</v>
      </c>
      <c r="I138" s="20">
        <v>2</v>
      </c>
      <c r="J138" s="15">
        <f>VLOOKUP($C138, Barem!$L:$N,3,0)</f>
        <v>0.3</v>
      </c>
      <c r="K138" s="15">
        <f>VLOOKUP($C138, Barem!$L:$O,4,0)</f>
        <v>0.2</v>
      </c>
      <c r="L138" s="15">
        <f>VLOOKUP($C138, Barem!$L:$P,5,0)</f>
        <v>0.5</v>
      </c>
      <c r="M138" s="18">
        <f t="shared" si="8"/>
        <v>2.9</v>
      </c>
      <c r="O138" s="33">
        <v>43125</v>
      </c>
    </row>
    <row r="139" spans="1:15" x14ac:dyDescent="0.25">
      <c r="A139" s="20" t="s">
        <v>126</v>
      </c>
      <c r="B139" s="20" t="s">
        <v>11</v>
      </c>
      <c r="C139" s="20">
        <v>4</v>
      </c>
      <c r="D139" s="22">
        <v>15.1</v>
      </c>
      <c r="E139" s="24">
        <v>7.4236111111111114E-2</v>
      </c>
      <c r="F139" s="2">
        <f t="shared" si="7"/>
        <v>4.9162987490802062E-3</v>
      </c>
      <c r="G139">
        <f>IF(B139="F",VLOOKUP(D139,Barem!$B$2:$C$7,2,1),VLOOKUP(D139,Barem!$B$8:$C$13,2,1))</f>
        <v>5</v>
      </c>
      <c r="H139">
        <f>IF(G139=0,0,IF(B139="F",VLOOKUP(F139,Barem!$G$2:$H$7,2,1),VLOOKUP(F139,Barem!$G$8:$H$13,2,1)))</f>
        <v>1</v>
      </c>
      <c r="I139" s="20">
        <v>5</v>
      </c>
      <c r="J139" s="15">
        <f>VLOOKUP($C139, Barem!$L:$N,3,0)</f>
        <v>0.3</v>
      </c>
      <c r="K139" s="15">
        <f>VLOOKUP($C139, Barem!$L:$O,4,0)</f>
        <v>0.2</v>
      </c>
      <c r="L139" s="15">
        <f>VLOOKUP($C139, Barem!$L:$P,5,0)</f>
        <v>0.5</v>
      </c>
      <c r="M139" s="18">
        <f t="shared" si="8"/>
        <v>4.2</v>
      </c>
      <c r="O139" s="33">
        <v>43125</v>
      </c>
    </row>
    <row r="140" spans="1:15" x14ac:dyDescent="0.25">
      <c r="A140" s="20" t="s">
        <v>118</v>
      </c>
      <c r="B140" s="20" t="s">
        <v>10</v>
      </c>
      <c r="C140" s="20">
        <v>4</v>
      </c>
      <c r="D140" s="22">
        <v>10.199999999999999</v>
      </c>
      <c r="E140" s="24">
        <v>3.3159722222222222E-2</v>
      </c>
      <c r="F140" s="2">
        <f t="shared" si="7"/>
        <v>3.2509531590413946E-3</v>
      </c>
      <c r="G140">
        <f>IF(B140="F",VLOOKUP(D140,Barem!$B$2:$C$7,2,1),VLOOKUP(D140,Barem!$B$8:$C$13,2,1))</f>
        <v>3</v>
      </c>
      <c r="H140">
        <f>IF(G140=0,0,IF(B140="F",VLOOKUP(F140,Barem!$G$2:$H$7,2,1),VLOOKUP(F140,Barem!$G$8:$H$13,2,1)))</f>
        <v>3</v>
      </c>
      <c r="I140" s="20">
        <v>2</v>
      </c>
      <c r="J140" s="15">
        <f>VLOOKUP($C140, Barem!$L:$N,3,0)</f>
        <v>0.3</v>
      </c>
      <c r="K140" s="15">
        <f>VLOOKUP($C140, Barem!$L:$O,4,0)</f>
        <v>0.2</v>
      </c>
      <c r="L140" s="15">
        <f>VLOOKUP($C140, Barem!$L:$P,5,0)</f>
        <v>0.5</v>
      </c>
      <c r="M140" s="18">
        <f t="shared" si="8"/>
        <v>2.5</v>
      </c>
      <c r="O140" s="33">
        <v>43125</v>
      </c>
    </row>
    <row r="141" spans="1:15" x14ac:dyDescent="0.25">
      <c r="A141" s="20" t="s">
        <v>194</v>
      </c>
      <c r="B141" s="20" t="s">
        <v>10</v>
      </c>
      <c r="C141" s="20">
        <v>4</v>
      </c>
      <c r="D141" s="22">
        <v>21.24</v>
      </c>
      <c r="E141" s="24">
        <v>8.8865740740740731E-2</v>
      </c>
      <c r="F141" s="2">
        <f t="shared" si="7"/>
        <v>4.1838860989049315E-3</v>
      </c>
      <c r="G141">
        <f>IF(B141="F",VLOOKUP(D141,Barem!$B$2:$C$7,2,1),VLOOKUP(D141,Barem!$B$8:$C$13,2,1))</f>
        <v>5</v>
      </c>
      <c r="H141">
        <f>IF(G141=0,0,IF(B141="F",VLOOKUP(F141,Barem!$G$2:$H$7,2,1),VLOOKUP(F141,Barem!$G$8:$H$13,2,1)))</f>
        <v>1</v>
      </c>
      <c r="I141" s="20">
        <v>0</v>
      </c>
      <c r="J141" s="15">
        <f>VLOOKUP($C141, Barem!$L:$N,3,0)</f>
        <v>0.3</v>
      </c>
      <c r="K141" s="15">
        <f>VLOOKUP($C141, Barem!$L:$O,4,0)</f>
        <v>0.2</v>
      </c>
      <c r="L141" s="15">
        <f>VLOOKUP($C141, Barem!$L:$P,5,0)</f>
        <v>0.5</v>
      </c>
      <c r="M141" s="18">
        <f t="shared" si="8"/>
        <v>1.7</v>
      </c>
      <c r="O141" s="33">
        <v>43125</v>
      </c>
    </row>
    <row r="142" spans="1:15" x14ac:dyDescent="0.25">
      <c r="A142" s="20" t="s">
        <v>101</v>
      </c>
      <c r="B142" s="20" t="s">
        <v>10</v>
      </c>
      <c r="C142" s="20">
        <v>4</v>
      </c>
      <c r="D142" s="22">
        <v>11.4</v>
      </c>
      <c r="E142" s="24">
        <v>4.2835648148148144E-2</v>
      </c>
      <c r="F142" s="2">
        <f t="shared" si="7"/>
        <v>3.7575129954515916E-3</v>
      </c>
      <c r="G142">
        <f>IF(B142="F",VLOOKUP(D142,Barem!$B$2:$C$7,2,1),VLOOKUP(D142,Barem!$B$8:$C$13,2,1))</f>
        <v>3</v>
      </c>
      <c r="H142">
        <f>IF(G142=0,0,IF(B142="F",VLOOKUP(F142,Barem!$G$2:$H$7,2,1),VLOOKUP(F142,Barem!$G$8:$H$13,2,1)))</f>
        <v>2</v>
      </c>
      <c r="I142" s="20">
        <v>1</v>
      </c>
      <c r="J142" s="15">
        <f>VLOOKUP($C142, Barem!$L:$N,3,0)</f>
        <v>0.3</v>
      </c>
      <c r="K142" s="15">
        <f>VLOOKUP($C142, Barem!$L:$O,4,0)</f>
        <v>0.2</v>
      </c>
      <c r="L142" s="15">
        <f>VLOOKUP($C142, Barem!$L:$P,5,0)</f>
        <v>0.5</v>
      </c>
      <c r="M142" s="18">
        <f t="shared" si="8"/>
        <v>1.7999999999999998</v>
      </c>
      <c r="O142" s="33">
        <v>43126</v>
      </c>
    </row>
    <row r="143" spans="1:15" x14ac:dyDescent="0.25">
      <c r="A143" s="20" t="s">
        <v>85</v>
      </c>
      <c r="B143" s="20" t="s">
        <v>10</v>
      </c>
      <c r="C143" s="20">
        <v>4</v>
      </c>
      <c r="D143" s="22">
        <v>21.72</v>
      </c>
      <c r="E143" s="24">
        <v>7.6018518518518527E-2</v>
      </c>
      <c r="F143" s="2">
        <f t="shared" si="7"/>
        <v>3.4999317918286616E-3</v>
      </c>
      <c r="G143">
        <f>IF(B143="F",VLOOKUP(D143,Barem!$B$2:$C$7,2,1),VLOOKUP(D143,Barem!$B$8:$C$13,2,1))</f>
        <v>5</v>
      </c>
      <c r="H143">
        <f>IF(G143=0,0,IF(B143="F",VLOOKUP(F143,Barem!$G$2:$H$7,2,1),VLOOKUP(F143,Barem!$G$8:$H$13,2,1)))</f>
        <v>2</v>
      </c>
      <c r="I143" s="20">
        <v>3</v>
      </c>
      <c r="J143" s="15">
        <f>VLOOKUP($C143, Barem!$L:$N,3,0)</f>
        <v>0.3</v>
      </c>
      <c r="K143" s="15">
        <f>VLOOKUP($C143, Barem!$L:$O,4,0)</f>
        <v>0.2</v>
      </c>
      <c r="L143" s="15">
        <f>VLOOKUP($C143, Barem!$L:$P,5,0)</f>
        <v>0.5</v>
      </c>
      <c r="M143" s="18">
        <f t="shared" si="8"/>
        <v>3.4</v>
      </c>
      <c r="O143" s="33">
        <v>43125</v>
      </c>
    </row>
    <row r="144" spans="1:15" x14ac:dyDescent="0.25">
      <c r="A144" s="20" t="s">
        <v>189</v>
      </c>
      <c r="B144" s="20" t="s">
        <v>11</v>
      </c>
      <c r="C144" s="20">
        <v>4</v>
      </c>
      <c r="D144" s="22">
        <v>13.02</v>
      </c>
      <c r="E144" s="24">
        <v>4.8761574074074075E-2</v>
      </c>
      <c r="F144" s="2">
        <f t="shared" si="7"/>
        <v>3.7451285771178248E-3</v>
      </c>
      <c r="G144">
        <f>IF(B144="F",VLOOKUP(D144,Barem!$B$2:$C$7,2,1),VLOOKUP(D144,Barem!$B$8:$C$13,2,1))</f>
        <v>4</v>
      </c>
      <c r="H144">
        <f>IF(G144=0,0,IF(B144="F",VLOOKUP(F144,Barem!$G$2:$H$7,2,1),VLOOKUP(F144,Barem!$G$8:$H$13,2,1)))</f>
        <v>3</v>
      </c>
      <c r="I144" s="20">
        <v>4</v>
      </c>
      <c r="J144" s="15">
        <f>VLOOKUP($C144, Barem!$L:$N,3,0)</f>
        <v>0.3</v>
      </c>
      <c r="K144" s="15">
        <f>VLOOKUP($C144, Barem!$L:$O,4,0)</f>
        <v>0.2</v>
      </c>
      <c r="L144" s="15">
        <f>VLOOKUP($C144, Barem!$L:$P,5,0)</f>
        <v>0.5</v>
      </c>
      <c r="M144" s="18">
        <f t="shared" si="8"/>
        <v>3.8</v>
      </c>
      <c r="O144" s="33">
        <v>43127</v>
      </c>
    </row>
    <row r="145" spans="1:15" x14ac:dyDescent="0.25">
      <c r="A145" s="20" t="s">
        <v>80</v>
      </c>
      <c r="B145" s="20" t="s">
        <v>10</v>
      </c>
      <c r="C145" s="20">
        <v>4</v>
      </c>
      <c r="D145" s="22">
        <v>5.7</v>
      </c>
      <c r="E145" s="24">
        <v>2.0844907407407406E-2</v>
      </c>
      <c r="F145" s="2">
        <f t="shared" si="7"/>
        <v>3.6570012995451586E-3</v>
      </c>
      <c r="G145">
        <f>IF(B145="F",VLOOKUP(D145,Barem!$B$2:$C$7,2,1),VLOOKUP(D145,Barem!$B$8:$C$13,2,1))</f>
        <v>2</v>
      </c>
      <c r="H145">
        <f>IF(G145=0,0,IF(B145="F",VLOOKUP(F145,Barem!$G$2:$H$7,2,1),VLOOKUP(F145,Barem!$G$8:$H$13,2,1)))</f>
        <v>2</v>
      </c>
      <c r="I145" s="20">
        <v>5</v>
      </c>
      <c r="J145" s="15">
        <f>VLOOKUP($C145, Barem!$L:$N,3,0)</f>
        <v>0.3</v>
      </c>
      <c r="K145" s="15">
        <f>VLOOKUP($C145, Barem!$L:$O,4,0)</f>
        <v>0.2</v>
      </c>
      <c r="L145" s="15">
        <f>VLOOKUP($C145, Barem!$L:$P,5,0)</f>
        <v>0.5</v>
      </c>
      <c r="M145" s="18">
        <f t="shared" si="8"/>
        <v>3.5</v>
      </c>
      <c r="O145" s="33">
        <v>43127</v>
      </c>
    </row>
    <row r="146" spans="1:15" x14ac:dyDescent="0.25">
      <c r="A146" s="20" t="s">
        <v>94</v>
      </c>
      <c r="B146" s="20" t="s">
        <v>10</v>
      </c>
      <c r="C146" s="20">
        <v>4</v>
      </c>
      <c r="D146" s="22">
        <v>20.010000000000002</v>
      </c>
      <c r="E146" s="24">
        <v>8.1828703703703709E-2</v>
      </c>
      <c r="F146" s="2">
        <f t="shared" si="7"/>
        <v>4.0893904899402152E-3</v>
      </c>
      <c r="G146">
        <f>IF(B146="F",VLOOKUP(D146,Barem!$B$2:$C$7,2,1),VLOOKUP(D146,Barem!$B$8:$C$13,2,1))</f>
        <v>5</v>
      </c>
      <c r="H146">
        <f>IF(G146=0,0,IF(B146="F",VLOOKUP(F146,Barem!$G$2:$H$7,2,1),VLOOKUP(F146,Barem!$G$8:$H$13,2,1)))</f>
        <v>2</v>
      </c>
      <c r="I146" s="20">
        <v>3</v>
      </c>
      <c r="J146" s="15">
        <f>VLOOKUP($C146, Barem!$L:$N,3,0)</f>
        <v>0.3</v>
      </c>
      <c r="K146" s="15">
        <f>VLOOKUP($C146, Barem!$L:$O,4,0)</f>
        <v>0.2</v>
      </c>
      <c r="L146" s="15">
        <f>VLOOKUP($C146, Barem!$L:$P,5,0)</f>
        <v>0.5</v>
      </c>
      <c r="M146" s="18">
        <f t="shared" si="8"/>
        <v>3.4</v>
      </c>
      <c r="O146" s="33">
        <v>43127</v>
      </c>
    </row>
    <row r="147" spans="1:15" x14ac:dyDescent="0.25">
      <c r="A147" s="20" t="s">
        <v>99</v>
      </c>
      <c r="B147" s="20" t="s">
        <v>10</v>
      </c>
      <c r="C147" s="20">
        <v>4</v>
      </c>
      <c r="D147" s="22">
        <v>30.5</v>
      </c>
      <c r="E147" s="24">
        <v>9.525462962962962E-2</v>
      </c>
      <c r="F147" s="2">
        <f t="shared" si="7"/>
        <v>3.1231026108075287E-3</v>
      </c>
      <c r="G147">
        <f>IF(B147="F",VLOOKUP(D147,Barem!$B$2:$C$7,2,1),VLOOKUP(D147,Barem!$B$8:$C$13,2,1))</f>
        <v>5</v>
      </c>
      <c r="H147">
        <f>IF(G147=0,0,IF(B147="F",VLOOKUP(F147,Barem!$G$2:$H$7,2,1),VLOOKUP(F147,Barem!$G$8:$H$13,2,1)))</f>
        <v>4</v>
      </c>
      <c r="I147" s="20">
        <v>1</v>
      </c>
      <c r="J147" s="15">
        <f>VLOOKUP($C147, Barem!$L:$N,3,0)</f>
        <v>0.3</v>
      </c>
      <c r="K147" s="15">
        <f>VLOOKUP($C147, Barem!$L:$O,4,0)</f>
        <v>0.2</v>
      </c>
      <c r="L147" s="15">
        <f>VLOOKUP($C147, Barem!$L:$P,5,0)</f>
        <v>0.5</v>
      </c>
      <c r="M147" s="18">
        <f t="shared" si="8"/>
        <v>2.8</v>
      </c>
      <c r="O147" s="33">
        <v>43127</v>
      </c>
    </row>
    <row r="148" spans="1:15" x14ac:dyDescent="0.25">
      <c r="A148" s="20" t="s">
        <v>109</v>
      </c>
      <c r="B148" s="20" t="s">
        <v>10</v>
      </c>
      <c r="C148" s="20">
        <v>4</v>
      </c>
      <c r="D148" s="22">
        <v>21.3</v>
      </c>
      <c r="E148" s="24">
        <v>7.5393518518518512E-2</v>
      </c>
      <c r="F148" s="2">
        <f t="shared" si="7"/>
        <v>3.5396018083811505E-3</v>
      </c>
      <c r="G148">
        <f>IF(B148="F",VLOOKUP(D148,Barem!$B$2:$C$7,2,1),VLOOKUP(D148,Barem!$B$8:$C$13,2,1))</f>
        <v>5</v>
      </c>
      <c r="H148">
        <f>IF(G148=0,0,IF(B148="F",VLOOKUP(F148,Barem!$G$2:$H$7,2,1),VLOOKUP(F148,Barem!$G$8:$H$13,2,1)))</f>
        <v>2</v>
      </c>
      <c r="I148" s="20">
        <v>2</v>
      </c>
      <c r="J148" s="15">
        <f>VLOOKUP($C148, Barem!$L:$N,3,0)</f>
        <v>0.3</v>
      </c>
      <c r="K148" s="15">
        <f>VLOOKUP($C148, Barem!$L:$O,4,0)</f>
        <v>0.2</v>
      </c>
      <c r="L148" s="15">
        <f>VLOOKUP($C148, Barem!$L:$P,5,0)</f>
        <v>0.5</v>
      </c>
      <c r="M148" s="18">
        <f t="shared" si="8"/>
        <v>2.9</v>
      </c>
      <c r="O148" s="33">
        <v>43127</v>
      </c>
    </row>
    <row r="149" spans="1:15" x14ac:dyDescent="0.25">
      <c r="A149" s="20" t="s">
        <v>100</v>
      </c>
      <c r="B149" s="20" t="s">
        <v>10</v>
      </c>
      <c r="C149" s="20">
        <v>4</v>
      </c>
      <c r="D149" s="22">
        <v>20</v>
      </c>
      <c r="E149" s="24">
        <v>8.1793981481481481E-2</v>
      </c>
      <c r="F149" s="2">
        <f t="shared" si="7"/>
        <v>4.0896990740740737E-3</v>
      </c>
      <c r="G149">
        <f>IF(B149="F",VLOOKUP(D149,Barem!$B$2:$C$7,2,1),VLOOKUP(D149,Barem!$B$8:$C$13,2,1))</f>
        <v>5</v>
      </c>
      <c r="H149">
        <f>IF(G149=0,0,IF(B149="F",VLOOKUP(F149,Barem!$G$2:$H$7,2,1),VLOOKUP(F149,Barem!$G$8:$H$13,2,1)))</f>
        <v>2</v>
      </c>
      <c r="I149" s="20">
        <v>3</v>
      </c>
      <c r="J149" s="15">
        <f>VLOOKUP($C149, Barem!$L:$N,3,0)</f>
        <v>0.3</v>
      </c>
      <c r="K149" s="15">
        <f>VLOOKUP($C149, Barem!$L:$O,4,0)</f>
        <v>0.2</v>
      </c>
      <c r="L149" s="15">
        <f>VLOOKUP($C149, Barem!$L:$P,5,0)</f>
        <v>0.5</v>
      </c>
      <c r="M149" s="18">
        <f t="shared" si="8"/>
        <v>3.4</v>
      </c>
      <c r="O149" s="33">
        <v>43127</v>
      </c>
    </row>
    <row r="150" spans="1:15" x14ac:dyDescent="0.25">
      <c r="A150" s="20" t="s">
        <v>124</v>
      </c>
      <c r="B150" s="20" t="s">
        <v>10</v>
      </c>
      <c r="C150" s="20">
        <v>4</v>
      </c>
      <c r="D150" s="22">
        <v>5.38</v>
      </c>
      <c r="E150" s="24">
        <v>2.1006944444444443E-2</v>
      </c>
      <c r="F150" s="2">
        <f t="shared" si="7"/>
        <v>3.904636513837257E-3</v>
      </c>
      <c r="G150">
        <f>IF(B150="F",VLOOKUP(D150,Barem!$B$2:$C$7,2,1),VLOOKUP(D150,Barem!$B$8:$C$13,2,1))</f>
        <v>2</v>
      </c>
      <c r="H150">
        <f>IF(G150=0,0,IF(B150="F",VLOOKUP(F150,Barem!$G$2:$H$7,2,1),VLOOKUP(F150,Barem!$G$8:$H$13,2,1)))</f>
        <v>2</v>
      </c>
      <c r="I150" s="20">
        <v>2</v>
      </c>
      <c r="J150" s="15">
        <f>VLOOKUP($C150, Barem!$L:$N,3,0)</f>
        <v>0.3</v>
      </c>
      <c r="K150" s="15">
        <f>VLOOKUP($C150, Barem!$L:$O,4,0)</f>
        <v>0.2</v>
      </c>
      <c r="L150" s="15">
        <f>VLOOKUP($C150, Barem!$L:$P,5,0)</f>
        <v>0.5</v>
      </c>
      <c r="M150" s="18">
        <f t="shared" si="8"/>
        <v>2</v>
      </c>
      <c r="O150" s="33">
        <v>43128</v>
      </c>
    </row>
    <row r="151" spans="1:15" x14ac:dyDescent="0.25">
      <c r="A151" s="20" t="s">
        <v>105</v>
      </c>
      <c r="B151" s="20" t="s">
        <v>11</v>
      </c>
      <c r="C151" s="20">
        <v>4</v>
      </c>
      <c r="D151" s="22">
        <v>21</v>
      </c>
      <c r="E151" s="24">
        <v>0.10812500000000001</v>
      </c>
      <c r="F151" s="2">
        <f t="shared" si="7"/>
        <v>5.1488095238095243E-3</v>
      </c>
      <c r="G151">
        <f>IF(B151="F",VLOOKUP(D151,Barem!$B$2:$C$7,2,1),VLOOKUP(D151,Barem!$B$8:$C$13,2,1))</f>
        <v>5</v>
      </c>
      <c r="H151">
        <f>IF(G151=0,0,IF(B151="F",VLOOKUP(F151,Barem!$G$2:$H$7,2,1),VLOOKUP(F151,Barem!$G$8:$H$13,2,1)))</f>
        <v>1</v>
      </c>
      <c r="I151" s="20">
        <v>2</v>
      </c>
      <c r="J151" s="15">
        <f>VLOOKUP($C151, Barem!$L:$N,3,0)</f>
        <v>0.3</v>
      </c>
      <c r="K151" s="15">
        <f>VLOOKUP($C151, Barem!$L:$O,4,0)</f>
        <v>0.2</v>
      </c>
      <c r="L151" s="15">
        <f>VLOOKUP($C151, Barem!$L:$P,5,0)</f>
        <v>0.5</v>
      </c>
      <c r="M151" s="18">
        <f t="shared" si="8"/>
        <v>2.7</v>
      </c>
      <c r="O151" s="33">
        <v>43127</v>
      </c>
    </row>
    <row r="152" spans="1:15" x14ac:dyDescent="0.25">
      <c r="A152" s="20" t="s">
        <v>114</v>
      </c>
      <c r="B152" s="20" t="s">
        <v>10</v>
      </c>
      <c r="C152" s="20">
        <v>4</v>
      </c>
      <c r="D152" s="22">
        <v>10.58</v>
      </c>
      <c r="E152" s="24">
        <v>3.5740740740740747E-2</v>
      </c>
      <c r="F152" s="2">
        <f t="shared" si="7"/>
        <v>3.3781418469509212E-3</v>
      </c>
      <c r="G152">
        <f>IF(B152="F",VLOOKUP(D152,Barem!$B$2:$C$7,2,1),VLOOKUP(D152,Barem!$B$8:$C$13,2,1))</f>
        <v>3</v>
      </c>
      <c r="H152">
        <f>IF(G152=0,0,IF(B152="F",VLOOKUP(F152,Barem!$G$2:$H$7,2,1),VLOOKUP(F152,Barem!$G$8:$H$13,2,1)))</f>
        <v>3</v>
      </c>
      <c r="I152" s="20">
        <v>3</v>
      </c>
      <c r="J152" s="15">
        <f>VLOOKUP($C152, Barem!$L:$N,3,0)</f>
        <v>0.3</v>
      </c>
      <c r="K152" s="15">
        <f>VLOOKUP($C152, Barem!$L:$O,4,0)</f>
        <v>0.2</v>
      </c>
      <c r="L152" s="15">
        <f>VLOOKUP($C152, Barem!$L:$P,5,0)</f>
        <v>0.5</v>
      </c>
      <c r="M152" s="18">
        <f t="shared" si="8"/>
        <v>3</v>
      </c>
      <c r="O152" s="33">
        <v>43127</v>
      </c>
    </row>
    <row r="153" spans="1:15" x14ac:dyDescent="0.25">
      <c r="A153" s="20" t="s">
        <v>78</v>
      </c>
      <c r="B153" s="20" t="s">
        <v>10</v>
      </c>
      <c r="C153" s="20">
        <v>4</v>
      </c>
      <c r="D153" s="22">
        <v>21.1</v>
      </c>
      <c r="E153" s="24">
        <v>6.8680555555555564E-2</v>
      </c>
      <c r="F153" s="2">
        <f t="shared" si="7"/>
        <v>3.2550026329647183E-3</v>
      </c>
      <c r="G153">
        <f>IF(B153="F",VLOOKUP(D153,Barem!$B$2:$C$7,2,1),VLOOKUP(D153,Barem!$B$8:$C$13,2,1))</f>
        <v>5</v>
      </c>
      <c r="H153">
        <f>IF(G153=0,0,IF(B153="F",VLOOKUP(F153,Barem!$G$2:$H$7,2,1),VLOOKUP(F153,Barem!$G$8:$H$13,2,1)))</f>
        <v>3</v>
      </c>
      <c r="I153" s="20">
        <v>4</v>
      </c>
      <c r="J153" s="15">
        <f>VLOOKUP($C153, Barem!$L:$N,3,0)</f>
        <v>0.3</v>
      </c>
      <c r="K153" s="15">
        <f>VLOOKUP($C153, Barem!$L:$O,4,0)</f>
        <v>0.2</v>
      </c>
      <c r="L153" s="15">
        <f>VLOOKUP($C153, Barem!$L:$P,5,0)</f>
        <v>0.5</v>
      </c>
      <c r="M153" s="18">
        <f t="shared" si="8"/>
        <v>4.0999999999999996</v>
      </c>
      <c r="O153" s="33">
        <v>43127</v>
      </c>
    </row>
    <row r="154" spans="1:15" x14ac:dyDescent="0.25">
      <c r="A154" s="20" t="s">
        <v>187</v>
      </c>
      <c r="B154" s="20" t="s">
        <v>11</v>
      </c>
      <c r="C154" s="20">
        <v>4</v>
      </c>
      <c r="D154" s="22">
        <v>5</v>
      </c>
      <c r="E154" s="24">
        <v>1.9502314814814816E-2</v>
      </c>
      <c r="F154" s="2">
        <f t="shared" si="7"/>
        <v>3.9004629629629632E-3</v>
      </c>
      <c r="G154">
        <f>IF(B154="F",VLOOKUP(D154,Barem!$B$2:$C$7,2,1),VLOOKUP(D154,Barem!$B$8:$C$13,2,1))</f>
        <v>2</v>
      </c>
      <c r="H154">
        <f>IF(G154=0,0,IF(B154="F",VLOOKUP(F154,Barem!$G$2:$H$7,2,1),VLOOKUP(F154,Barem!$G$8:$H$13,2,1)))</f>
        <v>2</v>
      </c>
      <c r="I154" s="20">
        <v>3</v>
      </c>
      <c r="J154" s="15">
        <f>VLOOKUP($C154, Barem!$L:$N,3,0)</f>
        <v>0.3</v>
      </c>
      <c r="K154" s="15">
        <f>VLOOKUP($C154, Barem!$L:$O,4,0)</f>
        <v>0.2</v>
      </c>
      <c r="L154" s="15">
        <f>VLOOKUP($C154, Barem!$L:$P,5,0)</f>
        <v>0.5</v>
      </c>
      <c r="M154" s="18">
        <f t="shared" si="8"/>
        <v>2.5</v>
      </c>
      <c r="O154" s="33">
        <v>43128</v>
      </c>
    </row>
    <row r="155" spans="1:15" x14ac:dyDescent="0.25">
      <c r="A155" s="20" t="s">
        <v>76</v>
      </c>
      <c r="B155" s="20" t="s">
        <v>11</v>
      </c>
      <c r="C155" s="20">
        <v>4</v>
      </c>
      <c r="D155" s="22">
        <v>10.48</v>
      </c>
      <c r="E155" s="24">
        <v>3.4479166666666665E-2</v>
      </c>
      <c r="F155" s="2">
        <f t="shared" si="7"/>
        <v>3.2899968193384221E-3</v>
      </c>
      <c r="G155">
        <f>IF(B155="F",VLOOKUP(D155,Barem!$B$2:$C$7,2,1),VLOOKUP(D155,Barem!$B$8:$C$13,2,1))</f>
        <v>3</v>
      </c>
      <c r="H155">
        <f>IF(G155=0,0,IF(B155="F",VLOOKUP(F155,Barem!$G$2:$H$7,2,1),VLOOKUP(F155,Barem!$G$8:$H$13,2,1)))</f>
        <v>4</v>
      </c>
      <c r="I155" s="20">
        <v>4</v>
      </c>
      <c r="J155" s="15">
        <f>VLOOKUP($C155, Barem!$L:$N,3,0)</f>
        <v>0.3</v>
      </c>
      <c r="K155" s="15">
        <f>VLOOKUP($C155, Barem!$L:$O,4,0)</f>
        <v>0.2</v>
      </c>
      <c r="L155" s="15">
        <f>VLOOKUP($C155, Barem!$L:$P,5,0)</f>
        <v>0.5</v>
      </c>
      <c r="M155" s="18">
        <f t="shared" si="8"/>
        <v>3.7</v>
      </c>
      <c r="O155" s="33">
        <v>43127</v>
      </c>
    </row>
    <row r="156" spans="1:15" x14ac:dyDescent="0.25">
      <c r="A156" s="20" t="s">
        <v>183</v>
      </c>
      <c r="B156" s="20" t="s">
        <v>10</v>
      </c>
      <c r="C156" s="20">
        <v>4</v>
      </c>
      <c r="D156" s="22">
        <v>19.3</v>
      </c>
      <c r="E156" s="24">
        <v>6.8784722222222219E-2</v>
      </c>
      <c r="F156" s="2">
        <f t="shared" si="7"/>
        <v>3.5639752446747263E-3</v>
      </c>
      <c r="G156">
        <f>IF(B156="F",VLOOKUP(D156,Barem!$B$2:$C$7,2,1),VLOOKUP(D156,Barem!$B$8:$C$13,2,1))</f>
        <v>4</v>
      </c>
      <c r="H156">
        <f>IF(G156=0,0,IF(B156="F",VLOOKUP(F156,Barem!$G$2:$H$7,2,1),VLOOKUP(F156,Barem!$G$8:$H$13,2,1)))</f>
        <v>2</v>
      </c>
      <c r="I156" s="20">
        <v>3</v>
      </c>
      <c r="J156" s="15">
        <f>VLOOKUP($C156, Barem!$L:$N,3,0)</f>
        <v>0.3</v>
      </c>
      <c r="K156" s="15">
        <f>VLOOKUP($C156, Barem!$L:$O,4,0)</f>
        <v>0.2</v>
      </c>
      <c r="L156" s="15">
        <f>VLOOKUP($C156, Barem!$L:$P,5,0)</f>
        <v>0.5</v>
      </c>
      <c r="M156" s="18">
        <f t="shared" si="8"/>
        <v>3.1</v>
      </c>
      <c r="O156" s="33">
        <v>43128</v>
      </c>
    </row>
    <row r="157" spans="1:15" x14ac:dyDescent="0.25">
      <c r="A157" s="20" t="s">
        <v>95</v>
      </c>
      <c r="B157" s="20" t="s">
        <v>10</v>
      </c>
      <c r="C157" s="20">
        <v>4</v>
      </c>
      <c r="D157" s="22">
        <v>11</v>
      </c>
      <c r="E157" s="24">
        <v>4.1041666666666664E-2</v>
      </c>
      <c r="F157" s="2">
        <f t="shared" si="7"/>
        <v>3.7310606060606058E-3</v>
      </c>
      <c r="G157">
        <f>IF(B157="F",VLOOKUP(D157,Barem!$B$2:$C$7,2,1),VLOOKUP(D157,Barem!$B$8:$C$13,2,1))</f>
        <v>3</v>
      </c>
      <c r="H157">
        <f>IF(G157=0,0,IF(B157="F",VLOOKUP(F157,Barem!$G$2:$H$7,2,1),VLOOKUP(F157,Barem!$G$8:$H$13,2,1)))</f>
        <v>2</v>
      </c>
      <c r="I157" s="20">
        <v>5</v>
      </c>
      <c r="J157" s="15">
        <f>VLOOKUP($C157, Barem!$L:$N,3,0)</f>
        <v>0.3</v>
      </c>
      <c r="K157" s="15">
        <f>VLOOKUP($C157, Barem!$L:$O,4,0)</f>
        <v>0.2</v>
      </c>
      <c r="L157" s="15">
        <f>VLOOKUP($C157, Barem!$L:$P,5,0)</f>
        <v>0.5</v>
      </c>
      <c r="M157" s="18">
        <f t="shared" si="8"/>
        <v>3.8</v>
      </c>
      <c r="O157" s="33">
        <v>43128</v>
      </c>
    </row>
    <row r="158" spans="1:15" x14ac:dyDescent="0.25">
      <c r="A158" s="20" t="s">
        <v>125</v>
      </c>
      <c r="B158" s="20" t="s">
        <v>10</v>
      </c>
      <c r="C158" s="20">
        <v>4</v>
      </c>
      <c r="D158" s="22">
        <v>21</v>
      </c>
      <c r="E158" s="24">
        <v>8.1956018518518511E-2</v>
      </c>
      <c r="F158" s="2">
        <f t="shared" si="7"/>
        <v>3.9026675485008813E-3</v>
      </c>
      <c r="G158">
        <f>IF(B158="F",VLOOKUP(D158,Barem!$B$2:$C$7,2,1),VLOOKUP(D158,Barem!$B$8:$C$13,2,1))</f>
        <v>5</v>
      </c>
      <c r="H158">
        <f>IF(G158=0,0,IF(B158="F",VLOOKUP(F158,Barem!$G$2:$H$7,2,1),VLOOKUP(F158,Barem!$G$8:$H$13,2,1)))</f>
        <v>2</v>
      </c>
      <c r="I158" s="20">
        <v>2</v>
      </c>
      <c r="J158" s="15">
        <f>VLOOKUP($C158, Barem!$L:$N,3,0)</f>
        <v>0.3</v>
      </c>
      <c r="K158" s="15">
        <f>VLOOKUP($C158, Barem!$L:$O,4,0)</f>
        <v>0.2</v>
      </c>
      <c r="L158" s="15">
        <f>VLOOKUP($C158, Barem!$L:$P,5,0)</f>
        <v>0.5</v>
      </c>
      <c r="M158" s="18">
        <f t="shared" si="8"/>
        <v>2.9</v>
      </c>
      <c r="O158" s="33">
        <v>43128</v>
      </c>
    </row>
    <row r="159" spans="1:15" x14ac:dyDescent="0.25">
      <c r="A159" s="20" t="s">
        <v>90</v>
      </c>
      <c r="B159" s="20" t="s">
        <v>10</v>
      </c>
      <c r="C159" s="20">
        <v>4</v>
      </c>
      <c r="D159" s="22">
        <v>10.55</v>
      </c>
      <c r="E159" s="24">
        <v>3.5856481481481482E-2</v>
      </c>
      <c r="F159" s="2">
        <f t="shared" si="7"/>
        <v>3.3987186238371072E-3</v>
      </c>
      <c r="G159">
        <f>IF(B159="F",VLOOKUP(D159,Barem!$B$2:$C$7,2,1),VLOOKUP(D159,Barem!$B$8:$C$13,2,1))</f>
        <v>3</v>
      </c>
      <c r="H159">
        <f>IF(G159=0,0,IF(B159="F",VLOOKUP(F159,Barem!$G$2:$H$7,2,1),VLOOKUP(F159,Barem!$G$8:$H$13,2,1)))</f>
        <v>3</v>
      </c>
      <c r="I159" s="20">
        <v>3</v>
      </c>
      <c r="J159" s="15">
        <f>VLOOKUP($C159, Barem!$L:$N,3,0)</f>
        <v>0.3</v>
      </c>
      <c r="K159" s="15">
        <f>VLOOKUP($C159, Barem!$L:$O,4,0)</f>
        <v>0.2</v>
      </c>
      <c r="L159" s="15">
        <f>VLOOKUP($C159, Barem!$L:$P,5,0)</f>
        <v>0.5</v>
      </c>
      <c r="M159" s="18">
        <f t="shared" si="8"/>
        <v>3</v>
      </c>
      <c r="O159" s="33">
        <v>43128</v>
      </c>
    </row>
    <row r="160" spans="1:15" x14ac:dyDescent="0.25">
      <c r="A160" s="20" t="s">
        <v>196</v>
      </c>
      <c r="B160" s="20" t="s">
        <v>11</v>
      </c>
      <c r="C160" s="20">
        <v>4</v>
      </c>
      <c r="D160" s="22">
        <v>9.1</v>
      </c>
      <c r="E160" s="24">
        <v>3.3865740740740738E-2</v>
      </c>
      <c r="F160" s="2">
        <f t="shared" si="7"/>
        <v>3.7215099715099714E-3</v>
      </c>
      <c r="G160">
        <f>IF(B160="F",VLOOKUP(D160,Barem!$B$2:$C$7,2,1),VLOOKUP(D160,Barem!$B$8:$C$13,2,1))</f>
        <v>3</v>
      </c>
      <c r="H160">
        <f>IF(G160=0,0,IF(B160="F",VLOOKUP(F160,Barem!$G$2:$H$7,2,1),VLOOKUP(F160,Barem!$G$8:$H$13,2,1)))</f>
        <v>3</v>
      </c>
      <c r="I160" s="20">
        <v>3</v>
      </c>
      <c r="J160" s="15">
        <f>VLOOKUP($C160, Barem!$L:$N,3,0)</f>
        <v>0.3</v>
      </c>
      <c r="K160" s="15">
        <f>VLOOKUP($C160, Barem!$L:$O,4,0)</f>
        <v>0.2</v>
      </c>
      <c r="L160" s="15">
        <f>VLOOKUP($C160, Barem!$L:$P,5,0)</f>
        <v>0.5</v>
      </c>
      <c r="M160" s="18">
        <f t="shared" si="8"/>
        <v>3</v>
      </c>
      <c r="O160" s="33">
        <v>43128</v>
      </c>
    </row>
    <row r="161" spans="1:16" x14ac:dyDescent="0.25">
      <c r="A161" s="20" t="s">
        <v>128</v>
      </c>
      <c r="B161" s="20" t="s">
        <v>10</v>
      </c>
      <c r="C161" s="20">
        <v>4</v>
      </c>
      <c r="D161" s="22">
        <v>10.11</v>
      </c>
      <c r="E161" s="24">
        <v>3.1828703703703706E-2</v>
      </c>
      <c r="F161" s="2">
        <f t="shared" si="7"/>
        <v>3.1482397333040266E-3</v>
      </c>
      <c r="G161">
        <f>IF(B161="F",VLOOKUP(D161,Barem!$B$2:$C$7,2,1),VLOOKUP(D161,Barem!$B$8:$C$13,2,1))</f>
        <v>3</v>
      </c>
      <c r="H161">
        <f>IF(G161=0,0,IF(B161="F",VLOOKUP(F161,Barem!$G$2:$H$7,2,1),VLOOKUP(F161,Barem!$G$8:$H$13,2,1)))</f>
        <v>3</v>
      </c>
      <c r="I161" s="20">
        <v>1</v>
      </c>
      <c r="J161" s="15">
        <f>VLOOKUP($C161, Barem!$L:$N,3,0)</f>
        <v>0.3</v>
      </c>
      <c r="K161" s="15">
        <f>VLOOKUP($C161, Barem!$L:$O,4,0)</f>
        <v>0.2</v>
      </c>
      <c r="L161" s="15">
        <f>VLOOKUP($C161, Barem!$L:$P,5,0)</f>
        <v>0.5</v>
      </c>
      <c r="M161" s="18">
        <f t="shared" si="8"/>
        <v>2</v>
      </c>
      <c r="O161" s="33">
        <v>43128</v>
      </c>
    </row>
    <row r="162" spans="1:16" x14ac:dyDescent="0.25">
      <c r="A162" s="20" t="s">
        <v>93</v>
      </c>
      <c r="B162" s="20" t="s">
        <v>10</v>
      </c>
      <c r="C162" s="20">
        <v>4</v>
      </c>
      <c r="D162" s="22">
        <v>10.49</v>
      </c>
      <c r="E162" s="24">
        <v>3.0949074074074077E-2</v>
      </c>
      <c r="F162" s="2">
        <f t="shared" si="7"/>
        <v>2.9503407124951454E-3</v>
      </c>
      <c r="G162">
        <f>IF(B162="F",VLOOKUP(D162,Barem!$B$2:$C$7,2,1),VLOOKUP(D162,Barem!$B$8:$C$13,2,1))</f>
        <v>3</v>
      </c>
      <c r="H162">
        <f>IF(G162=0,0,IF(B162="F",VLOOKUP(F162,Barem!$G$2:$H$7,2,1),VLOOKUP(F162,Barem!$G$8:$H$13,2,1)))</f>
        <v>4</v>
      </c>
      <c r="I162" s="20">
        <v>4</v>
      </c>
      <c r="J162" s="15">
        <f>VLOOKUP($C162, Barem!$L:$N,3,0)</f>
        <v>0.3</v>
      </c>
      <c r="K162" s="15">
        <f>VLOOKUP($C162, Barem!$L:$O,4,0)</f>
        <v>0.2</v>
      </c>
      <c r="L162" s="15">
        <f>VLOOKUP($C162, Barem!$L:$P,5,0)</f>
        <v>0.5</v>
      </c>
      <c r="M162" s="18">
        <f t="shared" si="8"/>
        <v>3.7</v>
      </c>
      <c r="O162" s="33">
        <v>43128</v>
      </c>
    </row>
    <row r="163" spans="1:16" x14ac:dyDescent="0.25">
      <c r="A163" s="20" t="s">
        <v>92</v>
      </c>
      <c r="B163" s="20" t="s">
        <v>10</v>
      </c>
      <c r="C163" s="20">
        <v>4</v>
      </c>
      <c r="D163" s="22">
        <v>21.1</v>
      </c>
      <c r="E163" s="24">
        <v>6.8414351851851851E-2</v>
      </c>
      <c r="F163" s="2">
        <f t="shared" si="7"/>
        <v>3.2423863436896608E-3</v>
      </c>
      <c r="G163">
        <f>IF(B163="F",VLOOKUP(D163,Barem!$B$2:$C$7,2,1),VLOOKUP(D163,Barem!$B$8:$C$13,2,1))</f>
        <v>5</v>
      </c>
      <c r="H163">
        <f>IF(G163=0,0,IF(B163="F",VLOOKUP(F163,Barem!$G$2:$H$7,2,1),VLOOKUP(F163,Barem!$G$8:$H$13,2,1)))</f>
        <v>3</v>
      </c>
      <c r="I163" s="20">
        <v>2</v>
      </c>
      <c r="J163" s="15">
        <f>VLOOKUP($C163, Barem!$L:$N,3,0)</f>
        <v>0.3</v>
      </c>
      <c r="K163" s="15">
        <f>VLOOKUP($C163, Barem!$L:$O,4,0)</f>
        <v>0.2</v>
      </c>
      <c r="L163" s="15">
        <f>VLOOKUP($C163, Barem!$L:$P,5,0)</f>
        <v>0.5</v>
      </c>
      <c r="M163" s="18">
        <f t="shared" si="8"/>
        <v>3.1</v>
      </c>
      <c r="O163" s="33">
        <v>43128</v>
      </c>
    </row>
    <row r="164" spans="1:16" x14ac:dyDescent="0.25">
      <c r="A164" s="20" t="s">
        <v>97</v>
      </c>
      <c r="B164" s="20" t="s">
        <v>10</v>
      </c>
      <c r="C164" s="20">
        <v>4</v>
      </c>
      <c r="D164" s="22">
        <v>10.029999999999999</v>
      </c>
      <c r="E164" s="24">
        <v>3.681712962962963E-2</v>
      </c>
      <c r="F164" s="2">
        <f t="shared" si="7"/>
        <v>3.6707008603818177E-3</v>
      </c>
      <c r="G164">
        <f>IF(B164="F",VLOOKUP(D164,Barem!$B$2:$C$7,2,1),VLOOKUP(D164,Barem!$B$8:$C$13,2,1))</f>
        <v>3</v>
      </c>
      <c r="H164">
        <f>IF(G164=0,0,IF(B164="F",VLOOKUP(F164,Barem!$G$2:$H$7,2,1),VLOOKUP(F164,Barem!$G$8:$H$13,2,1)))</f>
        <v>2</v>
      </c>
      <c r="I164" s="20">
        <v>2</v>
      </c>
      <c r="J164" s="15">
        <f>VLOOKUP($C164, Barem!$L:$N,3,0)</f>
        <v>0.3</v>
      </c>
      <c r="K164" s="15">
        <f>VLOOKUP($C164, Barem!$L:$O,4,0)</f>
        <v>0.2</v>
      </c>
      <c r="L164" s="15">
        <f>VLOOKUP($C164, Barem!$L:$P,5,0)</f>
        <v>0.5</v>
      </c>
      <c r="M164" s="18">
        <f t="shared" si="8"/>
        <v>2.2999999999999998</v>
      </c>
      <c r="O164" s="33">
        <v>43128</v>
      </c>
    </row>
    <row r="165" spans="1:16" x14ac:dyDescent="0.25">
      <c r="A165" s="20" t="s">
        <v>108</v>
      </c>
      <c r="B165" s="20" t="s">
        <v>11</v>
      </c>
      <c r="C165" s="20">
        <v>4</v>
      </c>
      <c r="D165" s="22">
        <v>21.1</v>
      </c>
      <c r="E165" s="24">
        <v>9.2048611111111109E-2</v>
      </c>
      <c r="F165" s="2">
        <f t="shared" si="7"/>
        <v>4.3624934175882039E-3</v>
      </c>
      <c r="G165">
        <f>IF(B165="F",VLOOKUP(D165,Barem!$B$2:$C$7,2,1),VLOOKUP(D165,Barem!$B$8:$C$13,2,1))</f>
        <v>5</v>
      </c>
      <c r="H165">
        <f>IF(G165=0,0,IF(B165="F",VLOOKUP(F165,Barem!$G$2:$H$7,2,1),VLOOKUP(F165,Barem!$G$8:$H$13,2,1)))</f>
        <v>2</v>
      </c>
      <c r="I165" s="20">
        <v>2</v>
      </c>
      <c r="J165" s="15">
        <f>VLOOKUP($C165, Barem!$L:$N,3,0)</f>
        <v>0.3</v>
      </c>
      <c r="K165" s="15">
        <f>VLOOKUP($C165, Barem!$L:$O,4,0)</f>
        <v>0.2</v>
      </c>
      <c r="L165" s="15">
        <f>VLOOKUP($C165, Barem!$L:$P,5,0)</f>
        <v>0.5</v>
      </c>
      <c r="M165" s="18">
        <f t="shared" si="8"/>
        <v>2.9</v>
      </c>
      <c r="O165" s="33">
        <v>43128</v>
      </c>
    </row>
    <row r="166" spans="1:16" x14ac:dyDescent="0.25">
      <c r="A166" s="20" t="s">
        <v>129</v>
      </c>
      <c r="B166" s="20" t="s">
        <v>11</v>
      </c>
      <c r="C166" s="20">
        <v>4</v>
      </c>
      <c r="D166" s="22">
        <v>7</v>
      </c>
      <c r="E166" s="24">
        <v>2.7951388888888887E-2</v>
      </c>
      <c r="F166" s="2">
        <f t="shared" si="7"/>
        <v>3.9930555555555552E-3</v>
      </c>
      <c r="G166">
        <f>IF(B166="F",VLOOKUP(D166,Barem!$B$2:$C$7,2,1),VLOOKUP(D166,Barem!$B$8:$C$13,2,1))</f>
        <v>3</v>
      </c>
      <c r="H166">
        <f>IF(G166=0,0,IF(B166="F",VLOOKUP(F166,Barem!$G$2:$H$7,2,1),VLOOKUP(F166,Barem!$G$8:$H$13,2,1)))</f>
        <v>2</v>
      </c>
      <c r="I166" s="20">
        <v>3</v>
      </c>
      <c r="J166" s="15">
        <f>VLOOKUP($C166, Barem!$L:$N,3,0)</f>
        <v>0.3</v>
      </c>
      <c r="K166" s="15">
        <f>VLOOKUP($C166, Barem!$L:$O,4,0)</f>
        <v>0.2</v>
      </c>
      <c r="L166" s="15">
        <f>VLOOKUP($C166, Barem!$L:$P,5,0)</f>
        <v>0.5</v>
      </c>
      <c r="M166" s="18">
        <f t="shared" ref="M166:M167" si="9">G166*J166+H166*K166+I166*L166</f>
        <v>2.8</v>
      </c>
      <c r="O166" s="33">
        <v>43128</v>
      </c>
    </row>
    <row r="167" spans="1:16" x14ac:dyDescent="0.25">
      <c r="A167" s="20" t="s">
        <v>84</v>
      </c>
      <c r="B167" s="20" t="s">
        <v>10</v>
      </c>
      <c r="C167" s="20">
        <v>4</v>
      </c>
      <c r="D167" s="22">
        <v>21.63</v>
      </c>
      <c r="E167" s="24">
        <v>7.9756944444444436E-2</v>
      </c>
      <c r="F167" s="2">
        <f t="shared" si="7"/>
        <v>3.6873298402424616E-3</v>
      </c>
      <c r="G167">
        <f>IF(B167="F",VLOOKUP(D167,Barem!$B$2:$C$7,2,1),VLOOKUP(D167,Barem!$B$8:$C$13,2,1))</f>
        <v>5</v>
      </c>
      <c r="H167">
        <f>IF(G167=0,0,IF(B167="F",VLOOKUP(F167,Barem!$G$2:$H$7,2,1),VLOOKUP(F167,Barem!$G$8:$H$13,2,1)))</f>
        <v>2</v>
      </c>
      <c r="I167" s="20">
        <v>3</v>
      </c>
      <c r="J167" s="15">
        <f>VLOOKUP($C167, Barem!$L:$N,3,0)</f>
        <v>0.3</v>
      </c>
      <c r="K167" s="15">
        <f>VLOOKUP($C167, Barem!$L:$O,4,0)</f>
        <v>0.2</v>
      </c>
      <c r="L167" s="15">
        <f>VLOOKUP($C167, Barem!$L:$P,5,0)</f>
        <v>0.5</v>
      </c>
      <c r="M167" s="18">
        <f t="shared" si="9"/>
        <v>3.4</v>
      </c>
      <c r="O167" s="33">
        <v>43128</v>
      </c>
    </row>
    <row r="168" spans="1:16" x14ac:dyDescent="0.25">
      <c r="A168" s="20" t="s">
        <v>118</v>
      </c>
      <c r="B168" s="20" t="s">
        <v>10</v>
      </c>
      <c r="C168" s="20">
        <v>5</v>
      </c>
      <c r="D168" s="22">
        <v>10.199999999999999</v>
      </c>
      <c r="E168" s="24">
        <v>3.005787037037037E-2</v>
      </c>
      <c r="F168" s="2">
        <f t="shared" ref="F168:F198" si="10">E168/D168</f>
        <v>2.9468500363108207E-3</v>
      </c>
      <c r="G168">
        <f>IF(B168="F",VLOOKUP(D168,Barem!$B$2:$C$7,2,1),VLOOKUP(D168,Barem!$B$8:$C$13,2,1))</f>
        <v>3</v>
      </c>
      <c r="H168">
        <f>IF(G168=0,0,IF(B168="F",VLOOKUP(F168,Barem!$G$2:$H$7,2,1),VLOOKUP(F168,Barem!$G$8:$H$13,2,1)))</f>
        <v>4</v>
      </c>
      <c r="I168" s="20">
        <v>1</v>
      </c>
      <c r="J168" s="15">
        <f>VLOOKUP($C168, Barem!$L:$N,3,0)</f>
        <v>0.2</v>
      </c>
      <c r="K168" s="15">
        <f>VLOOKUP($C168, Barem!$L:$O,4,0)</f>
        <v>0.5</v>
      </c>
      <c r="L168" s="15">
        <f>VLOOKUP($C168, Barem!$L:$P,5,0)</f>
        <v>0.3</v>
      </c>
      <c r="M168" s="18">
        <f t="shared" ref="M168:M198" si="11">G168*J168+H168*K168+I168*L168</f>
        <v>2.9</v>
      </c>
      <c r="O168" s="33">
        <v>43129</v>
      </c>
    </row>
    <row r="169" spans="1:16" x14ac:dyDescent="0.25">
      <c r="A169" s="20" t="s">
        <v>81</v>
      </c>
      <c r="B169" s="20" t="s">
        <v>10</v>
      </c>
      <c r="C169" s="20">
        <v>5</v>
      </c>
      <c r="D169" s="22">
        <v>21.1</v>
      </c>
      <c r="E169" s="24">
        <v>6.8645833333333336E-2</v>
      </c>
      <c r="F169" s="2">
        <f t="shared" si="10"/>
        <v>3.2533570300157977E-3</v>
      </c>
      <c r="G169">
        <f>IF(B169="F",VLOOKUP(D169,Barem!$B$2:$C$7,2,1),VLOOKUP(D169,Barem!$B$8:$C$13,2,1))</f>
        <v>5</v>
      </c>
      <c r="H169">
        <f>IF(G169=0,0,IF(B169="F",VLOOKUP(F169,Barem!$G$2:$H$7,2,1),VLOOKUP(F169,Barem!$G$8:$H$13,2,1)))</f>
        <v>3</v>
      </c>
      <c r="I169" s="20">
        <v>4</v>
      </c>
      <c r="J169" s="15">
        <f>VLOOKUP($C169, Barem!$L:$N,3,0)</f>
        <v>0.2</v>
      </c>
      <c r="K169" s="15">
        <f>VLOOKUP($C169, Barem!$L:$O,4,0)</f>
        <v>0.5</v>
      </c>
      <c r="L169" s="15">
        <f>VLOOKUP($C169, Barem!$L:$P,5,0)</f>
        <v>0.3</v>
      </c>
      <c r="M169" s="18">
        <f t="shared" si="11"/>
        <v>3.7</v>
      </c>
      <c r="O169" s="33">
        <v>43130</v>
      </c>
      <c r="P169" t="s">
        <v>197</v>
      </c>
    </row>
    <row r="170" spans="1:16" x14ac:dyDescent="0.25">
      <c r="A170" s="20" t="s">
        <v>124</v>
      </c>
      <c r="B170" s="20" t="s">
        <v>10</v>
      </c>
      <c r="C170" s="20">
        <v>5</v>
      </c>
      <c r="D170" s="22">
        <v>8.11</v>
      </c>
      <c r="E170" s="24">
        <v>3.0104166666666668E-2</v>
      </c>
      <c r="F170" s="2">
        <f t="shared" si="10"/>
        <v>3.7119810933004525E-3</v>
      </c>
      <c r="G170">
        <f>IF(B170="F",VLOOKUP(D170,Barem!$B$2:$C$7,2,1),VLOOKUP(D170,Barem!$B$8:$C$13,2,1))</f>
        <v>2</v>
      </c>
      <c r="H170">
        <f>IF(G170=0,0,IF(B170="F",VLOOKUP(F170,Barem!$G$2:$H$7,2,1),VLOOKUP(F170,Barem!$G$8:$H$13,2,1)))</f>
        <v>2</v>
      </c>
      <c r="I170" s="20">
        <v>2</v>
      </c>
      <c r="J170" s="15">
        <f>VLOOKUP($C170, Barem!$L:$N,3,0)</f>
        <v>0.2</v>
      </c>
      <c r="K170" s="15">
        <f>VLOOKUP($C170, Barem!$L:$O,4,0)</f>
        <v>0.5</v>
      </c>
      <c r="L170" s="15">
        <f>VLOOKUP($C170, Barem!$L:$P,5,0)</f>
        <v>0.3</v>
      </c>
      <c r="M170" s="18">
        <f t="shared" si="11"/>
        <v>2</v>
      </c>
      <c r="O170" s="33">
        <v>43130</v>
      </c>
    </row>
    <row r="171" spans="1:16" x14ac:dyDescent="0.25">
      <c r="A171" s="20" t="s">
        <v>85</v>
      </c>
      <c r="B171" s="20" t="s">
        <v>10</v>
      </c>
      <c r="C171" s="20">
        <v>5</v>
      </c>
      <c r="D171" s="22">
        <v>16.2</v>
      </c>
      <c r="E171" s="24">
        <v>5.4108796296296301E-2</v>
      </c>
      <c r="F171" s="2">
        <f t="shared" si="10"/>
        <v>3.3400491540923642E-3</v>
      </c>
      <c r="G171">
        <f>IF(B171="F",VLOOKUP(D171,Barem!$B$2:$C$7,2,1),VLOOKUP(D171,Barem!$B$8:$C$13,2,1))</f>
        <v>4</v>
      </c>
      <c r="H171">
        <f>IF(G171=0,0,IF(B171="F",VLOOKUP(F171,Barem!$G$2:$H$7,2,1),VLOOKUP(F171,Barem!$G$8:$H$13,2,1)))</f>
        <v>3</v>
      </c>
      <c r="I171" s="20">
        <v>3</v>
      </c>
      <c r="J171" s="15">
        <f>VLOOKUP($C171, Barem!$L:$N,3,0)</f>
        <v>0.2</v>
      </c>
      <c r="K171" s="15">
        <f>VLOOKUP($C171, Barem!$L:$O,4,0)</f>
        <v>0.5</v>
      </c>
      <c r="L171" s="15">
        <f>VLOOKUP($C171, Barem!$L:$P,5,0)</f>
        <v>0.3</v>
      </c>
      <c r="M171" s="18">
        <f t="shared" si="11"/>
        <v>3.1999999999999997</v>
      </c>
      <c r="O171" s="33">
        <v>43130</v>
      </c>
    </row>
    <row r="172" spans="1:16" x14ac:dyDescent="0.25">
      <c r="A172" s="20" t="s">
        <v>99</v>
      </c>
      <c r="B172" s="20" t="s">
        <v>10</v>
      </c>
      <c r="C172" s="20">
        <v>5</v>
      </c>
      <c r="D172" s="22">
        <v>17</v>
      </c>
      <c r="E172" s="24">
        <v>5.1122685185185181E-2</v>
      </c>
      <c r="F172" s="2">
        <f t="shared" si="10"/>
        <v>3.0072167755991284E-3</v>
      </c>
      <c r="G172">
        <f>IF(B172="F",VLOOKUP(D172,Barem!$B$2:$C$7,2,1),VLOOKUP(D172,Barem!$B$8:$C$13,2,1))</f>
        <v>4</v>
      </c>
      <c r="H172">
        <f>IF(G172=0,0,IF(B172="F",VLOOKUP(F172,Barem!$G$2:$H$7,2,1),VLOOKUP(F172,Barem!$G$8:$H$13,2,1)))</f>
        <v>4</v>
      </c>
      <c r="I172" s="20">
        <v>1</v>
      </c>
      <c r="J172" s="15">
        <f>VLOOKUP($C172, Barem!$L:$N,3,0)</f>
        <v>0.2</v>
      </c>
      <c r="K172" s="15">
        <f>VLOOKUP($C172, Barem!$L:$O,4,0)</f>
        <v>0.5</v>
      </c>
      <c r="L172" s="15">
        <f>VLOOKUP($C172, Barem!$L:$P,5,0)</f>
        <v>0.3</v>
      </c>
      <c r="M172" s="18">
        <f t="shared" si="11"/>
        <v>3.0999999999999996</v>
      </c>
      <c r="O172" s="33">
        <v>43131</v>
      </c>
    </row>
    <row r="173" spans="1:16" x14ac:dyDescent="0.25">
      <c r="A173" s="20" t="s">
        <v>194</v>
      </c>
      <c r="B173" s="20" t="s">
        <v>10</v>
      </c>
      <c r="C173" s="20">
        <v>5</v>
      </c>
      <c r="D173" s="22">
        <v>10.029999999999999</v>
      </c>
      <c r="E173" s="24">
        <v>4.1469907407407407E-2</v>
      </c>
      <c r="F173" s="2">
        <f t="shared" si="10"/>
        <v>4.1345869798013373E-3</v>
      </c>
      <c r="G173">
        <f>IF(B173="F",VLOOKUP(D173,Barem!$B$2:$C$7,2,1),VLOOKUP(D173,Barem!$B$8:$C$13,2,1))</f>
        <v>3</v>
      </c>
      <c r="H173">
        <f>IF(G173=0,0,IF(B173="F",VLOOKUP(F173,Barem!$G$2:$H$7,2,1),VLOOKUP(F173,Barem!$G$8:$H$13,2,1)))</f>
        <v>2</v>
      </c>
      <c r="I173" s="20">
        <v>2</v>
      </c>
      <c r="J173" s="15">
        <f>VLOOKUP($C173, Barem!$L:$N,3,0)</f>
        <v>0.2</v>
      </c>
      <c r="K173" s="15">
        <f>VLOOKUP($C173, Barem!$L:$O,4,0)</f>
        <v>0.5</v>
      </c>
      <c r="L173" s="15">
        <f>VLOOKUP($C173, Barem!$L:$P,5,0)</f>
        <v>0.3</v>
      </c>
      <c r="M173" s="18">
        <f t="shared" si="11"/>
        <v>2.2000000000000002</v>
      </c>
      <c r="O173" s="33">
        <v>43131</v>
      </c>
    </row>
    <row r="174" spans="1:16" x14ac:dyDescent="0.25">
      <c r="A174" s="20" t="s">
        <v>87</v>
      </c>
      <c r="B174" s="20" t="s">
        <v>11</v>
      </c>
      <c r="C174" s="20">
        <v>5</v>
      </c>
      <c r="D174" s="22">
        <v>6</v>
      </c>
      <c r="E174" s="24">
        <v>2.3124999999999996E-2</v>
      </c>
      <c r="F174" s="2">
        <f t="shared" si="10"/>
        <v>3.8541666666666659E-3</v>
      </c>
      <c r="G174">
        <f>IF(B174="F",VLOOKUP(D174,Barem!$B$2:$C$7,2,1),VLOOKUP(D174,Barem!$B$8:$C$13,2,1))</f>
        <v>2</v>
      </c>
      <c r="H174">
        <f>IF(G174=0,0,IF(B174="F",VLOOKUP(F174,Barem!$G$2:$H$7,2,1),VLOOKUP(F174,Barem!$G$8:$H$13,2,1)))</f>
        <v>2</v>
      </c>
      <c r="I174" s="20">
        <v>3</v>
      </c>
      <c r="J174" s="15">
        <f>VLOOKUP($C174, Barem!$L:$N,3,0)</f>
        <v>0.2</v>
      </c>
      <c r="K174" s="15">
        <f>VLOOKUP($C174, Barem!$L:$O,4,0)</f>
        <v>0.5</v>
      </c>
      <c r="L174" s="15">
        <f>VLOOKUP($C174, Barem!$L:$P,5,0)</f>
        <v>0.3</v>
      </c>
      <c r="M174" s="18">
        <f t="shared" si="11"/>
        <v>2.2999999999999998</v>
      </c>
      <c r="O174" s="33">
        <v>43131</v>
      </c>
    </row>
    <row r="175" spans="1:16" x14ac:dyDescent="0.25">
      <c r="A175" s="20" t="s">
        <v>114</v>
      </c>
      <c r="B175" s="20" t="s">
        <v>10</v>
      </c>
      <c r="C175" s="20">
        <v>5</v>
      </c>
      <c r="D175" s="22">
        <v>2.5</v>
      </c>
      <c r="E175" s="24">
        <v>7.5810185185185182E-3</v>
      </c>
      <c r="F175" s="2">
        <f t="shared" si="10"/>
        <v>3.0324074074074073E-3</v>
      </c>
      <c r="G175">
        <f>IF(B175="F",VLOOKUP(D175,Barem!$B$2:$C$7,2,1),VLOOKUP(D175,Barem!$B$8:$C$13,2,1))</f>
        <v>1</v>
      </c>
      <c r="H175">
        <f>IF(G175=0,0,IF(B175="F",VLOOKUP(F175,Barem!$G$2:$H$7,2,1),VLOOKUP(F175,Barem!$G$8:$H$13,2,1)))</f>
        <v>4</v>
      </c>
      <c r="I175" s="20">
        <v>1</v>
      </c>
      <c r="J175" s="15">
        <f>VLOOKUP($C175, Barem!$L:$N,3,0)</f>
        <v>0.2</v>
      </c>
      <c r="K175" s="15">
        <f>VLOOKUP($C175, Barem!$L:$O,4,0)</f>
        <v>0.5</v>
      </c>
      <c r="L175" s="15">
        <f>VLOOKUP($C175, Barem!$L:$P,5,0)</f>
        <v>0.3</v>
      </c>
      <c r="M175" s="18">
        <f t="shared" si="11"/>
        <v>2.5</v>
      </c>
      <c r="O175" s="33">
        <v>43131</v>
      </c>
    </row>
    <row r="176" spans="1:16" x14ac:dyDescent="0.25">
      <c r="A176" s="20" t="s">
        <v>88</v>
      </c>
      <c r="B176" s="20" t="s">
        <v>10</v>
      </c>
      <c r="C176" s="20">
        <v>5</v>
      </c>
      <c r="D176" s="22">
        <v>12</v>
      </c>
      <c r="E176" s="24">
        <v>4.05787037037037E-2</v>
      </c>
      <c r="F176" s="2">
        <f t="shared" si="10"/>
        <v>3.3815586419753082E-3</v>
      </c>
      <c r="G176">
        <f>IF(B176="F",VLOOKUP(D176,Barem!$B$2:$C$7,2,1),VLOOKUP(D176,Barem!$B$8:$C$13,2,1))</f>
        <v>3</v>
      </c>
      <c r="H176">
        <f>IF(G176=0,0,IF(B176="F",VLOOKUP(F176,Barem!$G$2:$H$7,2,1),VLOOKUP(F176,Barem!$G$8:$H$13,2,1)))</f>
        <v>3</v>
      </c>
      <c r="I176" s="20">
        <v>3</v>
      </c>
      <c r="J176" s="15">
        <f>VLOOKUP($C176, Barem!$L:$N,3,0)</f>
        <v>0.2</v>
      </c>
      <c r="K176" s="15">
        <f>VLOOKUP($C176, Barem!$L:$O,4,0)</f>
        <v>0.5</v>
      </c>
      <c r="L176" s="15">
        <f>VLOOKUP($C176, Barem!$L:$P,5,0)</f>
        <v>0.3</v>
      </c>
      <c r="M176" s="18">
        <f t="shared" si="11"/>
        <v>3</v>
      </c>
      <c r="O176" s="33">
        <v>43132</v>
      </c>
    </row>
    <row r="177" spans="1:15" x14ac:dyDescent="0.25">
      <c r="A177" s="20" t="s">
        <v>74</v>
      </c>
      <c r="B177" s="20" t="s">
        <v>10</v>
      </c>
      <c r="C177" s="20">
        <v>5</v>
      </c>
      <c r="D177" s="22">
        <v>14.02</v>
      </c>
      <c r="E177" s="24">
        <v>4.1250000000000002E-2</v>
      </c>
      <c r="F177" s="2">
        <f t="shared" si="10"/>
        <v>2.9422253922967191E-3</v>
      </c>
      <c r="G177">
        <f>IF(B177="F",VLOOKUP(D177,Barem!$B$2:$C$7,2,1),VLOOKUP(D177,Barem!$B$8:$C$13,2,1))</f>
        <v>3</v>
      </c>
      <c r="H177">
        <f>IF(G177=0,0,IF(B177="F",VLOOKUP(F177,Barem!$G$2:$H$7,2,1),VLOOKUP(F177,Barem!$G$8:$H$13,2,1)))</f>
        <v>4</v>
      </c>
      <c r="I177" s="20">
        <v>2</v>
      </c>
      <c r="J177" s="15">
        <f>VLOOKUP($C177, Barem!$L:$N,3,0)</f>
        <v>0.2</v>
      </c>
      <c r="K177" s="15">
        <f>VLOOKUP($C177, Barem!$L:$O,4,0)</f>
        <v>0.5</v>
      </c>
      <c r="L177" s="15">
        <f>VLOOKUP($C177, Barem!$L:$P,5,0)</f>
        <v>0.3</v>
      </c>
      <c r="M177" s="18">
        <f t="shared" si="11"/>
        <v>3.2</v>
      </c>
      <c r="O177" s="33">
        <v>43132</v>
      </c>
    </row>
    <row r="178" spans="1:15" x14ac:dyDescent="0.25">
      <c r="A178" s="20" t="s">
        <v>76</v>
      </c>
      <c r="B178" s="20" t="s">
        <v>11</v>
      </c>
      <c r="C178" s="20">
        <v>5</v>
      </c>
      <c r="D178" s="22">
        <v>8.07</v>
      </c>
      <c r="E178" s="24">
        <v>2.7743055555555559E-2</v>
      </c>
      <c r="F178" s="2">
        <f t="shared" si="10"/>
        <v>3.4378011840837121E-3</v>
      </c>
      <c r="G178">
        <f>IF(B178="F",VLOOKUP(D178,Barem!$B$2:$C$7,2,1),VLOOKUP(D178,Barem!$B$8:$C$13,2,1))</f>
        <v>3</v>
      </c>
      <c r="H178">
        <f>IF(G178=0,0,IF(B178="F",VLOOKUP(F178,Barem!$G$2:$H$7,2,1),VLOOKUP(F178,Barem!$G$8:$H$13,2,1)))</f>
        <v>4</v>
      </c>
      <c r="I178" s="20">
        <v>2</v>
      </c>
      <c r="J178" s="15">
        <f>VLOOKUP($C178, Barem!$L:$N,3,0)</f>
        <v>0.2</v>
      </c>
      <c r="K178" s="15">
        <f>VLOOKUP($C178, Barem!$L:$O,4,0)</f>
        <v>0.5</v>
      </c>
      <c r="L178" s="15">
        <f>VLOOKUP($C178, Barem!$L:$P,5,0)</f>
        <v>0.3</v>
      </c>
      <c r="M178" s="18">
        <f t="shared" si="11"/>
        <v>3.2</v>
      </c>
      <c r="O178" s="33">
        <v>43132</v>
      </c>
    </row>
    <row r="179" spans="1:15" x14ac:dyDescent="0.25">
      <c r="A179" s="20" t="s">
        <v>105</v>
      </c>
      <c r="B179" s="20" t="s">
        <v>11</v>
      </c>
      <c r="C179" s="20">
        <v>5</v>
      </c>
      <c r="D179" s="22">
        <v>10</v>
      </c>
      <c r="E179" s="24">
        <v>3.8194444444444441E-2</v>
      </c>
      <c r="F179" s="2">
        <f t="shared" si="10"/>
        <v>3.8194444444444439E-3</v>
      </c>
      <c r="G179">
        <f>IF(B179="F",VLOOKUP(D179,Barem!$B$2:$C$7,2,1),VLOOKUP(D179,Barem!$B$8:$C$13,2,1))</f>
        <v>3</v>
      </c>
      <c r="H179">
        <f>IF(G179=0,0,IF(B179="F",VLOOKUP(F179,Barem!$G$2:$H$7,2,1),VLOOKUP(F179,Barem!$G$8:$H$13,2,1)))</f>
        <v>3</v>
      </c>
      <c r="I179" s="20">
        <v>2</v>
      </c>
      <c r="J179" s="15">
        <f>VLOOKUP($C179, Barem!$L:$N,3,0)</f>
        <v>0.2</v>
      </c>
      <c r="K179" s="15">
        <f>VLOOKUP($C179, Barem!$L:$O,4,0)</f>
        <v>0.5</v>
      </c>
      <c r="L179" s="15">
        <f>VLOOKUP($C179, Barem!$L:$P,5,0)</f>
        <v>0.3</v>
      </c>
      <c r="M179" s="18">
        <f t="shared" si="11"/>
        <v>2.7</v>
      </c>
      <c r="O179" s="33">
        <v>43132</v>
      </c>
    </row>
    <row r="180" spans="1:15" x14ac:dyDescent="0.25">
      <c r="A180" s="20" t="s">
        <v>95</v>
      </c>
      <c r="B180" s="20" t="s">
        <v>10</v>
      </c>
      <c r="C180" s="20">
        <v>5</v>
      </c>
      <c r="D180" s="22">
        <v>10</v>
      </c>
      <c r="E180" s="24">
        <v>2.8784722222222225E-2</v>
      </c>
      <c r="F180" s="2">
        <f t="shared" si="10"/>
        <v>2.8784722222222224E-3</v>
      </c>
      <c r="G180">
        <f>IF(B180="F",VLOOKUP(D180,Barem!$B$2:$C$7,2,1),VLOOKUP(D180,Barem!$B$8:$C$13,2,1))</f>
        <v>3</v>
      </c>
      <c r="H180">
        <f>IF(G180=0,0,IF(B180="F",VLOOKUP(F180,Barem!$G$2:$H$7,2,1),VLOOKUP(F180,Barem!$G$8:$H$13,2,1)))</f>
        <v>4</v>
      </c>
      <c r="I180" s="20">
        <v>2</v>
      </c>
      <c r="J180" s="15">
        <f>VLOOKUP($C180, Barem!$L:$N,3,0)</f>
        <v>0.2</v>
      </c>
      <c r="K180" s="15">
        <f>VLOOKUP($C180, Barem!$L:$O,4,0)</f>
        <v>0.5</v>
      </c>
      <c r="L180" s="15">
        <f>VLOOKUP($C180, Barem!$L:$P,5,0)</f>
        <v>0.3</v>
      </c>
      <c r="M180" s="18">
        <f t="shared" si="11"/>
        <v>3.2</v>
      </c>
      <c r="O180" s="33">
        <v>43132</v>
      </c>
    </row>
    <row r="181" spans="1:15" x14ac:dyDescent="0.25">
      <c r="A181" s="20" t="s">
        <v>109</v>
      </c>
      <c r="B181" s="20" t="s">
        <v>11</v>
      </c>
      <c r="C181" s="20">
        <v>5</v>
      </c>
      <c r="D181" s="22">
        <v>10.89</v>
      </c>
      <c r="E181" s="24">
        <v>4.7233796296296295E-2</v>
      </c>
      <c r="F181" s="2">
        <f t="shared" si="10"/>
        <v>4.3373550317994756E-3</v>
      </c>
      <c r="G181">
        <f>IF(B181="F",VLOOKUP(D181,Barem!$B$2:$C$7,2,1),VLOOKUP(D181,Barem!$B$8:$C$13,2,1))</f>
        <v>3</v>
      </c>
      <c r="H181">
        <f>IF(G181=0,0,IF(B181="F",VLOOKUP(F181,Barem!$G$2:$H$7,2,1),VLOOKUP(F181,Barem!$G$8:$H$13,2,1)))</f>
        <v>2</v>
      </c>
      <c r="I181" s="20">
        <v>3</v>
      </c>
      <c r="J181" s="15">
        <f>VLOOKUP($C181, Barem!$L:$N,3,0)</f>
        <v>0.2</v>
      </c>
      <c r="K181" s="15">
        <f>VLOOKUP($C181, Barem!$L:$O,4,0)</f>
        <v>0.5</v>
      </c>
      <c r="L181" s="15">
        <f>VLOOKUP($C181, Barem!$L:$P,5,0)</f>
        <v>0.3</v>
      </c>
      <c r="M181" s="18">
        <f t="shared" si="11"/>
        <v>2.5</v>
      </c>
      <c r="O181" s="33">
        <v>43133</v>
      </c>
    </row>
    <row r="182" spans="1:15" x14ac:dyDescent="0.25">
      <c r="A182" s="20" t="s">
        <v>92</v>
      </c>
      <c r="B182" s="20" t="s">
        <v>10</v>
      </c>
      <c r="C182" s="20">
        <v>5</v>
      </c>
      <c r="D182" s="22">
        <v>13.6</v>
      </c>
      <c r="E182" s="24">
        <v>4.1539351851851855E-2</v>
      </c>
      <c r="F182" s="2">
        <f t="shared" si="10"/>
        <v>3.0543641067538128E-3</v>
      </c>
      <c r="G182">
        <f>IF(B182="F",VLOOKUP(D182,Barem!$B$2:$C$7,2,1),VLOOKUP(D182,Barem!$B$8:$C$13,2,1))</f>
        <v>3</v>
      </c>
      <c r="H182">
        <f>IF(G182=0,0,IF(B182="F",VLOOKUP(F182,Barem!$G$2:$H$7,2,1),VLOOKUP(F182,Barem!$G$8:$H$13,2,1)))</f>
        <v>4</v>
      </c>
      <c r="I182" s="20">
        <v>1</v>
      </c>
      <c r="J182" s="15">
        <f>VLOOKUP($C182, Barem!$L:$N,3,0)</f>
        <v>0.2</v>
      </c>
      <c r="K182" s="15">
        <f>VLOOKUP($C182, Barem!$L:$O,4,0)</f>
        <v>0.5</v>
      </c>
      <c r="L182" s="15">
        <f>VLOOKUP($C182, Barem!$L:$P,5,0)</f>
        <v>0.3</v>
      </c>
      <c r="M182" s="18">
        <f t="shared" si="11"/>
        <v>2.9</v>
      </c>
      <c r="O182" s="33">
        <v>43133</v>
      </c>
    </row>
    <row r="183" spans="1:15" x14ac:dyDescent="0.25">
      <c r="A183" s="20" t="s">
        <v>93</v>
      </c>
      <c r="B183" s="20" t="s">
        <v>10</v>
      </c>
      <c r="C183" s="20">
        <v>5</v>
      </c>
      <c r="D183" s="22">
        <v>11.49</v>
      </c>
      <c r="E183" s="24">
        <v>3.9571759259259258E-2</v>
      </c>
      <c r="F183" s="2">
        <f t="shared" si="10"/>
        <v>3.4440173419720849E-3</v>
      </c>
      <c r="G183">
        <f>IF(B183="F",VLOOKUP(D183,Barem!$B$2:$C$7,2,1),VLOOKUP(D183,Barem!$B$8:$C$13,2,1))</f>
        <v>3</v>
      </c>
      <c r="H183">
        <f>IF(G183=0,0,IF(B183="F",VLOOKUP(F183,Barem!$G$2:$H$7,2,1),VLOOKUP(F183,Barem!$G$8:$H$13,2,1)))</f>
        <v>3</v>
      </c>
      <c r="I183" s="20">
        <v>0</v>
      </c>
      <c r="J183" s="15">
        <f>VLOOKUP($C183, Barem!$L:$N,3,0)</f>
        <v>0.2</v>
      </c>
      <c r="K183" s="15">
        <f>VLOOKUP($C183, Barem!$L:$O,4,0)</f>
        <v>0.5</v>
      </c>
      <c r="L183" s="15">
        <f>VLOOKUP($C183, Barem!$L:$P,5,0)</f>
        <v>0.3</v>
      </c>
      <c r="M183" s="18">
        <f t="shared" si="11"/>
        <v>2.1</v>
      </c>
      <c r="O183" s="33">
        <v>43133</v>
      </c>
    </row>
    <row r="184" spans="1:15" x14ac:dyDescent="0.25">
      <c r="A184" s="20" t="s">
        <v>100</v>
      </c>
      <c r="B184" s="20" t="s">
        <v>10</v>
      </c>
      <c r="C184" s="20">
        <v>5</v>
      </c>
      <c r="D184" s="22">
        <v>10.09</v>
      </c>
      <c r="E184" s="24">
        <v>4.041666666666667E-2</v>
      </c>
      <c r="F184" s="2">
        <f t="shared" si="10"/>
        <v>4.0056161215725142E-3</v>
      </c>
      <c r="G184">
        <f>IF(B184="F",VLOOKUP(D184,Barem!$B$2:$C$7,2,1),VLOOKUP(D184,Barem!$B$8:$C$13,2,1))</f>
        <v>3</v>
      </c>
      <c r="H184">
        <f>IF(G184=0,0,IF(B184="F",VLOOKUP(F184,Barem!$G$2:$H$7,2,1),VLOOKUP(F184,Barem!$G$8:$H$13,2,1)))</f>
        <v>2</v>
      </c>
      <c r="I184" s="20">
        <v>4</v>
      </c>
      <c r="J184" s="15">
        <f>VLOOKUP($C184, Barem!$L:$N,3,0)</f>
        <v>0.2</v>
      </c>
      <c r="K184" s="15">
        <f>VLOOKUP($C184, Barem!$L:$O,4,0)</f>
        <v>0.5</v>
      </c>
      <c r="L184" s="15">
        <f>VLOOKUP($C184, Barem!$L:$P,5,0)</f>
        <v>0.3</v>
      </c>
      <c r="M184" s="18">
        <f t="shared" si="11"/>
        <v>2.8</v>
      </c>
      <c r="O184" s="33">
        <v>43133</v>
      </c>
    </row>
    <row r="185" spans="1:15" x14ac:dyDescent="0.25">
      <c r="A185" s="20" t="s">
        <v>195</v>
      </c>
      <c r="B185" s="20" t="s">
        <v>10</v>
      </c>
      <c r="C185" s="20">
        <v>5</v>
      </c>
      <c r="D185" s="22">
        <v>11.4</v>
      </c>
      <c r="E185" s="24">
        <v>4.3576388888888894E-2</v>
      </c>
      <c r="F185" s="2">
        <f t="shared" si="10"/>
        <v>3.8224902534113063E-3</v>
      </c>
      <c r="G185">
        <f>IF(B185="F",VLOOKUP(D185,Barem!$B$2:$C$7,2,1),VLOOKUP(D185,Barem!$B$8:$C$13,2,1))</f>
        <v>3</v>
      </c>
      <c r="H185">
        <f>IF(G185=0,0,IF(B185="F",VLOOKUP(F185,Barem!$G$2:$H$7,2,1),VLOOKUP(F185,Barem!$G$8:$H$13,2,1)))</f>
        <v>2</v>
      </c>
      <c r="I185" s="20">
        <v>1</v>
      </c>
      <c r="J185" s="15">
        <f>VLOOKUP($C185, Barem!$L:$N,3,0)</f>
        <v>0.2</v>
      </c>
      <c r="K185" s="15">
        <f>VLOOKUP($C185, Barem!$L:$O,4,0)</f>
        <v>0.5</v>
      </c>
      <c r="L185" s="15">
        <f>VLOOKUP($C185, Barem!$L:$P,5,0)</f>
        <v>0.3</v>
      </c>
      <c r="M185" s="18">
        <f t="shared" si="11"/>
        <v>1.9000000000000001</v>
      </c>
      <c r="O185" s="33">
        <v>43134</v>
      </c>
    </row>
    <row r="186" spans="1:15" x14ac:dyDescent="0.25">
      <c r="A186" s="20" t="s">
        <v>90</v>
      </c>
      <c r="B186" s="20" t="s">
        <v>10</v>
      </c>
      <c r="C186" s="20">
        <v>5</v>
      </c>
      <c r="D186" s="22">
        <v>3.5</v>
      </c>
      <c r="E186" s="24">
        <v>1.1990740740740739E-2</v>
      </c>
      <c r="F186" s="2">
        <f t="shared" si="10"/>
        <v>3.4259259259259256E-3</v>
      </c>
      <c r="G186">
        <f>IF(B186="F",VLOOKUP(D186,Barem!$B$2:$C$7,2,1),VLOOKUP(D186,Barem!$B$8:$C$13,2,1))</f>
        <v>1</v>
      </c>
      <c r="H186">
        <f>IF(G186=0,0,IF(B186="F",VLOOKUP(F186,Barem!$G$2:$H$7,2,1),VLOOKUP(F186,Barem!$G$8:$H$13,2,1)))</f>
        <v>3</v>
      </c>
      <c r="I186" s="20">
        <v>3</v>
      </c>
      <c r="J186" s="15">
        <f>VLOOKUP($C186, Barem!$L:$N,3,0)</f>
        <v>0.2</v>
      </c>
      <c r="K186" s="15">
        <f>VLOOKUP($C186, Barem!$L:$O,4,0)</f>
        <v>0.5</v>
      </c>
      <c r="L186" s="15">
        <f>VLOOKUP($C186, Barem!$L:$P,5,0)</f>
        <v>0.3</v>
      </c>
      <c r="M186" s="18">
        <f t="shared" si="11"/>
        <v>2.5999999999999996</v>
      </c>
      <c r="O186" s="33">
        <v>43133</v>
      </c>
    </row>
    <row r="187" spans="1:15" x14ac:dyDescent="0.25">
      <c r="A187" s="20" t="s">
        <v>179</v>
      </c>
      <c r="B187" s="20" t="s">
        <v>10</v>
      </c>
      <c r="C187" s="20">
        <v>5</v>
      </c>
      <c r="D187" s="22">
        <v>42.1</v>
      </c>
      <c r="E187" s="24">
        <v>0.14800925925925926</v>
      </c>
      <c r="F187" s="2">
        <f t="shared" si="10"/>
        <v>3.5156593648280107E-3</v>
      </c>
      <c r="G187">
        <f>IF(B187="F",VLOOKUP(D187,Barem!$B$2:$C$7,2,1),VLOOKUP(D187,Barem!$B$8:$C$13,2,1))</f>
        <v>5</v>
      </c>
      <c r="H187">
        <f>IF(G187=0,0,IF(B187="F",VLOOKUP(F187,Barem!$G$2:$H$7,2,1),VLOOKUP(F187,Barem!$G$8:$H$13,2,1)))</f>
        <v>2</v>
      </c>
      <c r="I187" s="20">
        <v>3</v>
      </c>
      <c r="J187" s="15">
        <f>VLOOKUP($C187, Barem!$L:$N,3,0)</f>
        <v>0.2</v>
      </c>
      <c r="K187" s="15">
        <f>VLOOKUP($C187, Barem!$L:$O,4,0)</f>
        <v>0.5</v>
      </c>
      <c r="L187" s="15">
        <f>VLOOKUP($C187, Barem!$L:$P,5,0)</f>
        <v>0.3</v>
      </c>
      <c r="M187" s="18">
        <f t="shared" si="11"/>
        <v>2.9</v>
      </c>
      <c r="O187" s="33">
        <v>43135</v>
      </c>
    </row>
    <row r="188" spans="1:15" x14ac:dyDescent="0.25">
      <c r="A188" s="20" t="s">
        <v>86</v>
      </c>
      <c r="B188" s="20" t="s">
        <v>10</v>
      </c>
      <c r="C188" s="20">
        <v>5</v>
      </c>
      <c r="D188" s="22">
        <v>8.43</v>
      </c>
      <c r="E188" s="24">
        <v>3.8425925925925926E-2</v>
      </c>
      <c r="F188" s="2">
        <f t="shared" si="10"/>
        <v>4.558235578401652E-3</v>
      </c>
      <c r="G188">
        <f>IF(B188="F",VLOOKUP(D188,Barem!$B$2:$C$7,2,1),VLOOKUP(D188,Barem!$B$8:$C$13,2,1))</f>
        <v>2</v>
      </c>
      <c r="H188">
        <f>IF(G188=0,0,IF(B188="F",VLOOKUP(F188,Barem!$G$2:$H$7,2,1),VLOOKUP(F188,Barem!$G$8:$H$13,2,1)))</f>
        <v>1</v>
      </c>
      <c r="I188" s="20">
        <v>2</v>
      </c>
      <c r="J188" s="15">
        <f>VLOOKUP($C188, Barem!$L:$N,3,0)</f>
        <v>0.2</v>
      </c>
      <c r="K188" s="15">
        <f>VLOOKUP($C188, Barem!$L:$O,4,0)</f>
        <v>0.5</v>
      </c>
      <c r="L188" s="15">
        <f>VLOOKUP($C188, Barem!$L:$P,5,0)</f>
        <v>0.3</v>
      </c>
      <c r="M188" s="18">
        <f t="shared" si="11"/>
        <v>1.5</v>
      </c>
      <c r="O188" s="33">
        <v>43134</v>
      </c>
    </row>
    <row r="189" spans="1:15" x14ac:dyDescent="0.25">
      <c r="A189" s="20" t="s">
        <v>189</v>
      </c>
      <c r="B189" s="20" t="s">
        <v>11</v>
      </c>
      <c r="C189" s="20">
        <v>5</v>
      </c>
      <c r="D189" s="22">
        <v>5.4</v>
      </c>
      <c r="E189" s="24">
        <v>1.7939814814814815E-2</v>
      </c>
      <c r="F189" s="2">
        <f t="shared" si="10"/>
        <v>3.3221879286694099E-3</v>
      </c>
      <c r="G189">
        <f>IF(B189="F",VLOOKUP(D189,Barem!$B$2:$C$7,2,1),VLOOKUP(D189,Barem!$B$8:$C$13,2,1))</f>
        <v>2</v>
      </c>
      <c r="H189">
        <f>IF(G189=0,0,IF(B189="F",VLOOKUP(F189,Barem!$G$2:$H$7,2,1),VLOOKUP(F189,Barem!$G$8:$H$13,2,1)))</f>
        <v>4</v>
      </c>
      <c r="I189" s="20">
        <v>2</v>
      </c>
      <c r="J189" s="15">
        <f>VLOOKUP($C189, Barem!$L:$N,3,0)</f>
        <v>0.2</v>
      </c>
      <c r="K189" s="15">
        <f>VLOOKUP($C189, Barem!$L:$O,4,0)</f>
        <v>0.5</v>
      </c>
      <c r="L189" s="15">
        <f>VLOOKUP($C189, Barem!$L:$P,5,0)</f>
        <v>0.3</v>
      </c>
      <c r="M189" s="18">
        <f t="shared" si="11"/>
        <v>3</v>
      </c>
      <c r="O189" s="33">
        <v>43134</v>
      </c>
    </row>
    <row r="190" spans="1:15" x14ac:dyDescent="0.25">
      <c r="A190" s="20" t="s">
        <v>188</v>
      </c>
      <c r="B190" s="20" t="s">
        <v>10</v>
      </c>
      <c r="C190" s="20">
        <v>5</v>
      </c>
      <c r="D190" s="22">
        <v>13.2</v>
      </c>
      <c r="E190" s="24">
        <v>4.0682870370370376E-2</v>
      </c>
      <c r="F190" s="2">
        <f t="shared" si="10"/>
        <v>3.0820356341189682E-3</v>
      </c>
      <c r="G190">
        <f>IF(B190="F",VLOOKUP(D190,Barem!$B$2:$C$7,2,1),VLOOKUP(D190,Barem!$B$8:$C$13,2,1))</f>
        <v>3</v>
      </c>
      <c r="H190">
        <f>IF(G190=0,0,IF(B190="F",VLOOKUP(F190,Barem!$G$2:$H$7,2,1),VLOOKUP(F190,Barem!$G$8:$H$13,2,1)))</f>
        <v>4</v>
      </c>
      <c r="I190" s="20">
        <v>0</v>
      </c>
      <c r="J190" s="15">
        <f>VLOOKUP($C190, Barem!$L:$N,3,0)</f>
        <v>0.2</v>
      </c>
      <c r="K190" s="15">
        <f>VLOOKUP($C190, Barem!$L:$O,4,0)</f>
        <v>0.5</v>
      </c>
      <c r="L190" s="15">
        <f>VLOOKUP($C190, Barem!$L:$P,5,0)</f>
        <v>0.3</v>
      </c>
      <c r="M190" s="18">
        <f t="shared" si="11"/>
        <v>2.6</v>
      </c>
      <c r="O190" s="33">
        <v>43133</v>
      </c>
    </row>
    <row r="191" spans="1:15" x14ac:dyDescent="0.25">
      <c r="A191" s="20" t="s">
        <v>107</v>
      </c>
      <c r="B191" s="20" t="s">
        <v>11</v>
      </c>
      <c r="C191" s="20">
        <v>5</v>
      </c>
      <c r="D191" s="22">
        <v>10.51</v>
      </c>
      <c r="E191" s="24">
        <v>5.4907407407407405E-2</v>
      </c>
      <c r="F191" s="2">
        <f t="shared" si="10"/>
        <v>5.2243013708284875E-3</v>
      </c>
      <c r="G191">
        <f>IF(B191="F",VLOOKUP(D191,Barem!$B$2:$C$7,2,1),VLOOKUP(D191,Barem!$B$8:$C$13,2,1))</f>
        <v>3</v>
      </c>
      <c r="H191">
        <f>IF(G191=0,0,IF(B191="F",VLOOKUP(F191,Barem!$G$2:$H$7,2,1),VLOOKUP(F191,Barem!$G$8:$H$13,2,1)))</f>
        <v>1</v>
      </c>
      <c r="I191" s="20">
        <v>0</v>
      </c>
      <c r="J191" s="15">
        <f>VLOOKUP($C191, Barem!$L:$N,3,0)</f>
        <v>0.2</v>
      </c>
      <c r="K191" s="15">
        <f>VLOOKUP($C191, Barem!$L:$O,4,0)</f>
        <v>0.5</v>
      </c>
      <c r="L191" s="15">
        <f>VLOOKUP($C191, Barem!$L:$P,5,0)</f>
        <v>0.3</v>
      </c>
      <c r="M191" s="18">
        <f t="shared" si="11"/>
        <v>1.1000000000000001</v>
      </c>
      <c r="O191" s="33">
        <v>43135</v>
      </c>
    </row>
    <row r="192" spans="1:15" x14ac:dyDescent="0.25">
      <c r="A192" s="20" t="s">
        <v>89</v>
      </c>
      <c r="B192" s="20" t="s">
        <v>10</v>
      </c>
      <c r="C192" s="20">
        <v>5</v>
      </c>
      <c r="D192" s="22">
        <v>12</v>
      </c>
      <c r="E192" s="24">
        <v>4.8900462962962965E-2</v>
      </c>
      <c r="F192" s="2">
        <f t="shared" si="10"/>
        <v>4.0750385802469135E-3</v>
      </c>
      <c r="G192">
        <f>IF(B192="F",VLOOKUP(D192,Barem!$B$2:$C$7,2,1),VLOOKUP(D192,Barem!$B$8:$C$13,2,1))</f>
        <v>3</v>
      </c>
      <c r="H192">
        <f>IF(G192=0,0,IF(B192="F",VLOOKUP(F192,Barem!$G$2:$H$7,2,1),VLOOKUP(F192,Barem!$G$8:$H$13,2,1)))</f>
        <v>2</v>
      </c>
      <c r="I192" s="20">
        <v>3</v>
      </c>
      <c r="J192" s="15">
        <f>VLOOKUP($C192, Barem!$L:$N,3,0)</f>
        <v>0.2</v>
      </c>
      <c r="K192" s="15">
        <f>VLOOKUP($C192, Barem!$L:$O,4,0)</f>
        <v>0.5</v>
      </c>
      <c r="L192" s="15">
        <f>VLOOKUP($C192, Barem!$L:$P,5,0)</f>
        <v>0.3</v>
      </c>
      <c r="M192" s="18">
        <f t="shared" si="11"/>
        <v>2.5</v>
      </c>
      <c r="O192" s="33">
        <v>43135</v>
      </c>
    </row>
    <row r="193" spans="1:15" x14ac:dyDescent="0.25">
      <c r="A193" s="20" t="s">
        <v>80</v>
      </c>
      <c r="B193" s="20" t="s">
        <v>10</v>
      </c>
      <c r="C193" s="20">
        <v>5</v>
      </c>
      <c r="D193" s="22">
        <v>10.9</v>
      </c>
      <c r="E193" s="24">
        <v>4.1701388888888885E-2</v>
      </c>
      <c r="F193" s="2">
        <f t="shared" si="10"/>
        <v>3.8258154943934756E-3</v>
      </c>
      <c r="G193">
        <f>IF(B193="F",VLOOKUP(D193,Barem!$B$2:$C$7,2,1),VLOOKUP(D193,Barem!$B$8:$C$13,2,1))</f>
        <v>3</v>
      </c>
      <c r="H193">
        <f>IF(G193=0,0,IF(B193="F",VLOOKUP(F193,Barem!$G$2:$H$7,2,1),VLOOKUP(F193,Barem!$G$8:$H$13,2,1)))</f>
        <v>2</v>
      </c>
      <c r="I193" s="20">
        <v>3</v>
      </c>
      <c r="J193" s="15">
        <f>VLOOKUP($C193, Barem!$L:$N,3,0)</f>
        <v>0.2</v>
      </c>
      <c r="K193" s="15">
        <f>VLOOKUP($C193, Barem!$L:$O,4,0)</f>
        <v>0.5</v>
      </c>
      <c r="L193" s="15">
        <f>VLOOKUP($C193, Barem!$L:$P,5,0)</f>
        <v>0.3</v>
      </c>
      <c r="M193" s="18">
        <f t="shared" si="11"/>
        <v>2.5</v>
      </c>
      <c r="O193" s="33">
        <v>43134</v>
      </c>
    </row>
    <row r="194" spans="1:15" x14ac:dyDescent="0.25">
      <c r="A194" s="20" t="s">
        <v>183</v>
      </c>
      <c r="B194" s="20" t="s">
        <v>10</v>
      </c>
      <c r="C194" s="20">
        <v>5</v>
      </c>
      <c r="D194" s="22">
        <v>10.199999999999999</v>
      </c>
      <c r="E194" s="24">
        <v>3.2106481481481479E-2</v>
      </c>
      <c r="F194" s="2">
        <f t="shared" si="10"/>
        <v>3.1476942628903414E-3</v>
      </c>
      <c r="G194">
        <f>IF(B194="F",VLOOKUP(D194,Barem!$B$2:$C$7,2,1),VLOOKUP(D194,Barem!$B$8:$C$13,2,1))</f>
        <v>3</v>
      </c>
      <c r="H194">
        <f>IF(G194=0,0,IF(B194="F",VLOOKUP(F194,Barem!$G$2:$H$7,2,1),VLOOKUP(F194,Barem!$G$8:$H$13,2,1)))</f>
        <v>3</v>
      </c>
      <c r="I194" s="20">
        <v>3</v>
      </c>
      <c r="J194" s="15">
        <f>VLOOKUP($C194, Barem!$L:$N,3,0)</f>
        <v>0.2</v>
      </c>
      <c r="K194" s="15">
        <f>VLOOKUP($C194, Barem!$L:$O,4,0)</f>
        <v>0.5</v>
      </c>
      <c r="L194" s="15">
        <f>VLOOKUP($C194, Barem!$L:$P,5,0)</f>
        <v>0.3</v>
      </c>
      <c r="M194" s="18">
        <f t="shared" si="11"/>
        <v>3</v>
      </c>
      <c r="O194" s="33">
        <v>43135</v>
      </c>
    </row>
    <row r="195" spans="1:15" x14ac:dyDescent="0.25">
      <c r="A195" s="20" t="s">
        <v>84</v>
      </c>
      <c r="B195" s="20" t="s">
        <v>10</v>
      </c>
      <c r="C195" s="20">
        <v>5</v>
      </c>
      <c r="D195" s="22">
        <v>10.35</v>
      </c>
      <c r="E195" s="24">
        <v>4.2291666666666665E-2</v>
      </c>
      <c r="F195" s="2">
        <f t="shared" si="10"/>
        <v>4.0861513687600647E-3</v>
      </c>
      <c r="G195">
        <f>IF(B195="F",VLOOKUP(D195,Barem!$B$2:$C$7,2,1),VLOOKUP(D195,Barem!$B$8:$C$13,2,1))</f>
        <v>3</v>
      </c>
      <c r="H195">
        <f>IF(G195=0,0,IF(B195="F",VLOOKUP(F195,Barem!$G$2:$H$7,2,1),VLOOKUP(F195,Barem!$G$8:$H$13,2,1)))</f>
        <v>2</v>
      </c>
      <c r="I195" s="20">
        <v>3</v>
      </c>
      <c r="J195" s="15">
        <f>VLOOKUP($C195, Barem!$L:$N,3,0)</f>
        <v>0.2</v>
      </c>
      <c r="K195" s="15">
        <f>VLOOKUP($C195, Barem!$L:$O,4,0)</f>
        <v>0.5</v>
      </c>
      <c r="L195" s="15">
        <f>VLOOKUP($C195, Barem!$L:$P,5,0)</f>
        <v>0.3</v>
      </c>
      <c r="M195" s="18">
        <f t="shared" si="11"/>
        <v>2.5</v>
      </c>
      <c r="O195" s="33">
        <v>43134</v>
      </c>
    </row>
    <row r="196" spans="1:15" x14ac:dyDescent="0.25">
      <c r="A196" s="20" t="s">
        <v>78</v>
      </c>
      <c r="B196" s="20" t="s">
        <v>10</v>
      </c>
      <c r="C196" s="20">
        <v>5</v>
      </c>
      <c r="D196" s="22">
        <v>10.7</v>
      </c>
      <c r="E196" s="24">
        <v>4.1666666666666664E-2</v>
      </c>
      <c r="F196" s="2">
        <f t="shared" si="10"/>
        <v>3.8940809968847352E-3</v>
      </c>
      <c r="G196">
        <f>IF(B196="F",VLOOKUP(D196,Barem!$B$2:$C$7,2,1),VLOOKUP(D196,Barem!$B$8:$C$13,2,1))</f>
        <v>3</v>
      </c>
      <c r="H196">
        <f>IF(G196=0,0,IF(B196="F",VLOOKUP(F196,Barem!$G$2:$H$7,2,1),VLOOKUP(F196,Barem!$G$8:$H$13,2,1)))</f>
        <v>2</v>
      </c>
      <c r="I196" s="20">
        <v>3</v>
      </c>
      <c r="J196" s="15">
        <f>VLOOKUP($C196, Barem!$L:$N,3,0)</f>
        <v>0.2</v>
      </c>
      <c r="K196" s="15">
        <f>VLOOKUP($C196, Barem!$L:$O,4,0)</f>
        <v>0.5</v>
      </c>
      <c r="L196" s="15">
        <f>VLOOKUP($C196, Barem!$L:$P,5,0)</f>
        <v>0.3</v>
      </c>
      <c r="M196" s="18">
        <f t="shared" si="11"/>
        <v>2.5</v>
      </c>
      <c r="O196" s="33">
        <v>43135</v>
      </c>
    </row>
    <row r="197" spans="1:15" x14ac:dyDescent="0.25">
      <c r="A197" s="20" t="s">
        <v>94</v>
      </c>
      <c r="B197" s="20" t="s">
        <v>10</v>
      </c>
      <c r="C197" s="20">
        <v>5</v>
      </c>
      <c r="D197" s="22">
        <v>18</v>
      </c>
      <c r="E197" s="24">
        <v>6.2303240740740735E-2</v>
      </c>
      <c r="F197" s="2">
        <f t="shared" si="10"/>
        <v>3.4612911522633742E-3</v>
      </c>
      <c r="G197">
        <f>IF(B197="F",VLOOKUP(D197,Barem!$B$2:$C$7,2,1),VLOOKUP(D197,Barem!$B$8:$C$13,2,1))</f>
        <v>4</v>
      </c>
      <c r="H197">
        <f>IF(G197=0,0,IF(B197="F",VLOOKUP(F197,Barem!$G$2:$H$7,2,1),VLOOKUP(F197,Barem!$G$8:$H$13,2,1)))</f>
        <v>3</v>
      </c>
      <c r="I197" s="20">
        <v>2</v>
      </c>
      <c r="J197" s="15">
        <f>VLOOKUP($C197, Barem!$L:$N,3,0)</f>
        <v>0.2</v>
      </c>
      <c r="K197" s="15">
        <f>VLOOKUP($C197, Barem!$L:$O,4,0)</f>
        <v>0.5</v>
      </c>
      <c r="L197" s="15">
        <f>VLOOKUP($C197, Barem!$L:$P,5,0)</f>
        <v>0.3</v>
      </c>
      <c r="M197" s="18">
        <f t="shared" si="11"/>
        <v>2.9</v>
      </c>
      <c r="O197" s="33">
        <v>43135</v>
      </c>
    </row>
    <row r="198" spans="1:15" x14ac:dyDescent="0.25">
      <c r="A198" s="20" t="s">
        <v>96</v>
      </c>
      <c r="B198" s="20" t="s">
        <v>10</v>
      </c>
      <c r="C198" s="20">
        <v>5</v>
      </c>
      <c r="D198" s="22">
        <v>5</v>
      </c>
      <c r="E198" s="24">
        <v>1.4733796296296295E-2</v>
      </c>
      <c r="F198" s="2">
        <f t="shared" si="10"/>
        <v>2.9467592592592592E-3</v>
      </c>
      <c r="G198">
        <f>IF(B198="F",VLOOKUP(D198,Barem!$B$2:$C$7,2,1),VLOOKUP(D198,Barem!$B$8:$C$13,2,1))</f>
        <v>2</v>
      </c>
      <c r="H198">
        <f>IF(G198=0,0,IF(B198="F",VLOOKUP(F198,Barem!$G$2:$H$7,2,1),VLOOKUP(F198,Barem!$G$8:$H$13,2,1)))</f>
        <v>4</v>
      </c>
      <c r="I198" s="20">
        <v>3</v>
      </c>
      <c r="J198" s="15">
        <f>VLOOKUP($C198, Barem!$L:$N,3,0)</f>
        <v>0.2</v>
      </c>
      <c r="K198" s="15">
        <f>VLOOKUP($C198, Barem!$L:$O,4,0)</f>
        <v>0.5</v>
      </c>
      <c r="L198" s="15">
        <f>VLOOKUP($C198, Barem!$L:$P,5,0)</f>
        <v>0.3</v>
      </c>
      <c r="M198" s="18">
        <f t="shared" si="11"/>
        <v>3.3</v>
      </c>
      <c r="O198" s="33">
        <v>43135</v>
      </c>
    </row>
    <row r="199" spans="1:15" x14ac:dyDescent="0.25">
      <c r="A199" s="20" t="s">
        <v>196</v>
      </c>
      <c r="B199" s="20" t="s">
        <v>11</v>
      </c>
      <c r="C199" s="20">
        <v>5</v>
      </c>
      <c r="D199" s="22">
        <v>15.6</v>
      </c>
      <c r="E199" s="24">
        <v>5.6736111111111105E-2</v>
      </c>
      <c r="F199" s="2">
        <f t="shared" ref="F199:F204" si="12">E199/D199</f>
        <v>3.6369301994301989E-3</v>
      </c>
      <c r="G199">
        <f>IF(B199="F",VLOOKUP(D199,Barem!$B$2:$C$7,2,1),VLOOKUP(D199,Barem!$B$8:$C$13,2,1))</f>
        <v>5</v>
      </c>
      <c r="H199">
        <f>IF(G199=0,0,IF(B199="F",VLOOKUP(F199,Barem!$G$2:$H$7,2,1),VLOOKUP(F199,Barem!$G$8:$H$13,2,1)))</f>
        <v>3</v>
      </c>
      <c r="I199" s="20">
        <v>3</v>
      </c>
      <c r="J199" s="15">
        <f>VLOOKUP($C199, Barem!$L:$N,3,0)</f>
        <v>0.2</v>
      </c>
      <c r="K199" s="15">
        <f>VLOOKUP($C199, Barem!$L:$O,4,0)</f>
        <v>0.5</v>
      </c>
      <c r="L199" s="15">
        <f>VLOOKUP($C199, Barem!$L:$P,5,0)</f>
        <v>0.3</v>
      </c>
      <c r="M199" s="18">
        <f t="shared" ref="M199:M204" si="13">G199*J199+H199*K199+I199*L199</f>
        <v>3.4</v>
      </c>
      <c r="O199" s="33">
        <v>43135</v>
      </c>
    </row>
    <row r="200" spans="1:15" x14ac:dyDescent="0.25">
      <c r="A200" s="20" t="s">
        <v>129</v>
      </c>
      <c r="B200" s="20" t="s">
        <v>11</v>
      </c>
      <c r="C200" s="20">
        <v>5</v>
      </c>
      <c r="D200" s="22">
        <v>4</v>
      </c>
      <c r="E200" s="24">
        <v>1.4594907407407405E-2</v>
      </c>
      <c r="F200" s="2">
        <f t="shared" si="12"/>
        <v>3.6487268518518514E-3</v>
      </c>
      <c r="G200">
        <f>IF(B200="F",VLOOKUP(D200,Barem!$B$2:$C$7,2,1),VLOOKUP(D200,Barem!$B$8:$C$13,2,1))</f>
        <v>2</v>
      </c>
      <c r="H200">
        <f>IF(G200=0,0,IF(B200="F",VLOOKUP(F200,Barem!$G$2:$H$7,2,1),VLOOKUP(F200,Barem!$G$8:$H$13,2,1)))</f>
        <v>3</v>
      </c>
      <c r="I200" s="20">
        <v>1</v>
      </c>
      <c r="J200" s="15">
        <f>VLOOKUP($C200, Barem!$L:$N,3,0)</f>
        <v>0.2</v>
      </c>
      <c r="K200" s="15">
        <f>VLOOKUP($C200, Barem!$L:$O,4,0)</f>
        <v>0.5</v>
      </c>
      <c r="L200" s="15">
        <f>VLOOKUP($C200, Barem!$L:$P,5,0)</f>
        <v>0.3</v>
      </c>
      <c r="M200" s="18">
        <f t="shared" si="13"/>
        <v>2.1999999999999997</v>
      </c>
      <c r="O200" s="33">
        <v>43135</v>
      </c>
    </row>
    <row r="201" spans="1:15" x14ac:dyDescent="0.25">
      <c r="A201" s="20" t="s">
        <v>128</v>
      </c>
      <c r="B201" s="20" t="s">
        <v>10</v>
      </c>
      <c r="C201" s="20">
        <v>5</v>
      </c>
      <c r="D201" s="22">
        <v>15</v>
      </c>
      <c r="E201" s="24">
        <v>4.7037037037037037E-2</v>
      </c>
      <c r="F201" s="2">
        <f t="shared" si="12"/>
        <v>3.1358024691358023E-3</v>
      </c>
      <c r="G201">
        <f>IF(B201="F",VLOOKUP(D201,Barem!$B$2:$C$7,2,1),VLOOKUP(D201,Barem!$B$8:$C$13,2,1))</f>
        <v>4</v>
      </c>
      <c r="H201">
        <f>IF(G201=0,0,IF(B201="F",VLOOKUP(F201,Barem!$G$2:$H$7,2,1),VLOOKUP(F201,Barem!$G$8:$H$13,2,1)))</f>
        <v>4</v>
      </c>
      <c r="I201" s="20">
        <v>3</v>
      </c>
      <c r="J201" s="15">
        <f>VLOOKUP($C201, Barem!$L:$N,3,0)</f>
        <v>0.2</v>
      </c>
      <c r="K201" s="15">
        <f>VLOOKUP($C201, Barem!$L:$O,4,0)</f>
        <v>0.5</v>
      </c>
      <c r="L201" s="15">
        <f>VLOOKUP($C201, Barem!$L:$P,5,0)</f>
        <v>0.3</v>
      </c>
      <c r="M201" s="18">
        <f t="shared" si="13"/>
        <v>3.6999999999999997</v>
      </c>
      <c r="O201" s="33">
        <v>43135</v>
      </c>
    </row>
    <row r="202" spans="1:15" x14ac:dyDescent="0.25">
      <c r="A202" s="20" t="s">
        <v>126</v>
      </c>
      <c r="B202" s="20" t="s">
        <v>11</v>
      </c>
      <c r="C202" s="20">
        <v>5</v>
      </c>
      <c r="D202" s="22">
        <v>15</v>
      </c>
      <c r="E202" s="24">
        <v>7.0023148148148154E-2</v>
      </c>
      <c r="F202" s="2">
        <f t="shared" si="12"/>
        <v>4.66820987654321E-3</v>
      </c>
      <c r="G202">
        <f>IF(B202="F",VLOOKUP(D202,Barem!$B$2:$C$7,2,1),VLOOKUP(D202,Barem!$B$8:$C$13,2,1))</f>
        <v>5</v>
      </c>
      <c r="H202">
        <f>IF(G202=0,0,IF(B202="F",VLOOKUP(F202,Barem!$G$2:$H$7,2,1),VLOOKUP(F202,Barem!$G$8:$H$13,2,1)))</f>
        <v>1</v>
      </c>
      <c r="I202" s="20">
        <v>4</v>
      </c>
      <c r="J202" s="15">
        <f>VLOOKUP($C202, Barem!$L:$N,3,0)</f>
        <v>0.2</v>
      </c>
      <c r="K202" s="15">
        <f>VLOOKUP($C202, Barem!$L:$O,4,0)</f>
        <v>0.5</v>
      </c>
      <c r="L202" s="15">
        <f>VLOOKUP($C202, Barem!$L:$P,5,0)</f>
        <v>0.3</v>
      </c>
      <c r="M202" s="18">
        <f t="shared" si="13"/>
        <v>2.7</v>
      </c>
      <c r="O202" s="33">
        <v>43135</v>
      </c>
    </row>
    <row r="203" spans="1:15" x14ac:dyDescent="0.25">
      <c r="A203" s="20" t="s">
        <v>125</v>
      </c>
      <c r="B203" s="20" t="s">
        <v>10</v>
      </c>
      <c r="C203" s="20">
        <v>5</v>
      </c>
      <c r="D203" s="22">
        <v>6.76</v>
      </c>
      <c r="E203" s="24">
        <v>2.4236111111111111E-2</v>
      </c>
      <c r="F203" s="2">
        <f t="shared" si="12"/>
        <v>3.5852235371466143E-3</v>
      </c>
      <c r="G203">
        <f>IF(B203="F",VLOOKUP(D203,Barem!$B$2:$C$7,2,1),VLOOKUP(D203,Barem!$B$8:$C$13,2,1))</f>
        <v>2</v>
      </c>
      <c r="H203">
        <f>IF(G203=0,0,IF(B203="F",VLOOKUP(F203,Barem!$G$2:$H$7,2,1),VLOOKUP(F203,Barem!$G$8:$H$13,2,1)))</f>
        <v>2</v>
      </c>
      <c r="I203" s="20">
        <v>3</v>
      </c>
      <c r="J203" s="15">
        <f>VLOOKUP($C203, Barem!$L:$N,3,0)</f>
        <v>0.2</v>
      </c>
      <c r="K203" s="15">
        <f>VLOOKUP($C203, Barem!$L:$O,4,0)</f>
        <v>0.5</v>
      </c>
      <c r="L203" s="15">
        <f>VLOOKUP($C203, Barem!$L:$P,5,0)</f>
        <v>0.3</v>
      </c>
      <c r="M203" s="18">
        <f t="shared" si="13"/>
        <v>2.2999999999999998</v>
      </c>
      <c r="O203" s="33">
        <v>43135</v>
      </c>
    </row>
    <row r="204" spans="1:15" x14ac:dyDescent="0.25">
      <c r="A204" s="20" t="s">
        <v>108</v>
      </c>
      <c r="B204" s="20" t="s">
        <v>11</v>
      </c>
      <c r="C204" s="20">
        <v>5</v>
      </c>
      <c r="D204" s="22">
        <v>10.29</v>
      </c>
      <c r="E204" s="24">
        <v>4.3981481481481483E-2</v>
      </c>
      <c r="F204" s="2">
        <f t="shared" si="12"/>
        <v>4.2741964510672002E-3</v>
      </c>
      <c r="G204">
        <f>IF(B204="F",VLOOKUP(D204,Barem!$B$2:$C$7,2,1),VLOOKUP(D204,Barem!$B$8:$C$13,2,1))</f>
        <v>3</v>
      </c>
      <c r="H204">
        <f>IF(G204=0,0,IF(B204="F",VLOOKUP(F204,Barem!$G$2:$H$7,2,1),VLOOKUP(F204,Barem!$G$8:$H$13,2,1)))</f>
        <v>2</v>
      </c>
      <c r="I204" s="20">
        <v>2</v>
      </c>
      <c r="J204" s="15">
        <f>VLOOKUP($C204, Barem!$L:$N,3,0)</f>
        <v>0.2</v>
      </c>
      <c r="K204" s="15">
        <f>VLOOKUP($C204, Barem!$L:$O,4,0)</f>
        <v>0.5</v>
      </c>
      <c r="L204" s="15">
        <f>VLOOKUP($C204, Barem!$L:$P,5,0)</f>
        <v>0.3</v>
      </c>
      <c r="M204" s="18">
        <f t="shared" si="13"/>
        <v>2.2000000000000002</v>
      </c>
      <c r="O204" s="33">
        <v>43135</v>
      </c>
    </row>
    <row r="205" spans="1:15" x14ac:dyDescent="0.25">
      <c r="A205" s="20" t="s">
        <v>194</v>
      </c>
      <c r="B205" s="20" t="s">
        <v>10</v>
      </c>
      <c r="C205" s="20">
        <v>6</v>
      </c>
      <c r="D205" s="22">
        <v>21.16</v>
      </c>
      <c r="E205" s="24">
        <v>9.3287037037037043E-2</v>
      </c>
      <c r="F205" s="2">
        <f t="shared" ref="F205:F241" si="14">E205/D205</f>
        <v>4.4086501435272709E-3</v>
      </c>
      <c r="G205">
        <f>IF(B205="F",VLOOKUP(D205,Barem!$B$2:$C$7,2,1),VLOOKUP(D205,Barem!$B$8:$C$13,2,1))</f>
        <v>5</v>
      </c>
      <c r="H205">
        <f>IF(G205=0,0,IF(B205="F",VLOOKUP(F205,Barem!$G$2:$H$7,2,1),VLOOKUP(F205,Barem!$G$8:$H$13,2,1)))</f>
        <v>1</v>
      </c>
      <c r="I205" s="20">
        <v>0</v>
      </c>
      <c r="J205" s="15">
        <f>VLOOKUP($C205, Barem!$L:$N,3,0)</f>
        <v>0.5</v>
      </c>
      <c r="K205" s="15">
        <f>VLOOKUP($C205, Barem!$L:$O,4,0)</f>
        <v>0.3</v>
      </c>
      <c r="L205" s="15">
        <f>VLOOKUP($C205, Barem!$L:$P,5,0)</f>
        <v>0.2</v>
      </c>
      <c r="M205" s="18">
        <f t="shared" ref="M205:M241" si="15">G205*J205+H205*K205+I205*L205</f>
        <v>2.8</v>
      </c>
      <c r="O205" s="33">
        <v>43137</v>
      </c>
    </row>
    <row r="206" spans="1:15" x14ac:dyDescent="0.25">
      <c r="A206" s="20" t="s">
        <v>90</v>
      </c>
      <c r="B206" s="20" t="s">
        <v>10</v>
      </c>
      <c r="C206" s="20">
        <v>6</v>
      </c>
      <c r="D206" s="22">
        <v>21</v>
      </c>
      <c r="E206" s="24">
        <v>7.5486111111111115E-2</v>
      </c>
      <c r="F206" s="2">
        <f t="shared" si="14"/>
        <v>3.5945767195767198E-3</v>
      </c>
      <c r="G206">
        <f>IF(B206="F",VLOOKUP(D206,Barem!$B$2:$C$7,2,1),VLOOKUP(D206,Barem!$B$8:$C$13,2,1))</f>
        <v>5</v>
      </c>
      <c r="H206">
        <f>IF(G206=0,0,IF(B206="F",VLOOKUP(F206,Barem!$G$2:$H$7,2,1),VLOOKUP(F206,Barem!$G$8:$H$13,2,1)))</f>
        <v>2</v>
      </c>
      <c r="I206" s="20">
        <v>2</v>
      </c>
      <c r="J206" s="15">
        <f>VLOOKUP($C206, Barem!$L:$N,3,0)</f>
        <v>0.5</v>
      </c>
      <c r="K206" s="15">
        <f>VLOOKUP($C206, Barem!$L:$O,4,0)</f>
        <v>0.3</v>
      </c>
      <c r="L206" s="15">
        <f>VLOOKUP($C206, Barem!$L:$P,5,0)</f>
        <v>0.2</v>
      </c>
      <c r="M206" s="18">
        <f t="shared" si="15"/>
        <v>3.5</v>
      </c>
      <c r="O206" s="33">
        <v>43136</v>
      </c>
    </row>
    <row r="207" spans="1:15" x14ac:dyDescent="0.25">
      <c r="A207" s="20" t="s">
        <v>198</v>
      </c>
      <c r="B207" s="20" t="s">
        <v>10</v>
      </c>
      <c r="C207" s="20">
        <v>6</v>
      </c>
      <c r="D207" s="22">
        <v>16</v>
      </c>
      <c r="E207" s="24">
        <v>4.9074074074074076E-2</v>
      </c>
      <c r="F207" s="2">
        <f t="shared" si="14"/>
        <v>3.0671296296296297E-3</v>
      </c>
      <c r="G207">
        <f>IF(B207="F",VLOOKUP(D207,Barem!$B$2:$C$7,2,1),VLOOKUP(D207,Barem!$B$8:$C$13,2,1))</f>
        <v>4</v>
      </c>
      <c r="H207">
        <f>IF(G207=0,0,IF(B207="F",VLOOKUP(F207,Barem!$G$2:$H$7,2,1),VLOOKUP(F207,Barem!$G$8:$H$13,2,1)))</f>
        <v>4</v>
      </c>
      <c r="I207" s="20">
        <v>3</v>
      </c>
      <c r="J207" s="15">
        <f>VLOOKUP($C207, Barem!$L:$N,3,0)</f>
        <v>0.5</v>
      </c>
      <c r="K207" s="15">
        <f>VLOOKUP($C207, Barem!$L:$O,4,0)</f>
        <v>0.3</v>
      </c>
      <c r="L207" s="15">
        <f>VLOOKUP($C207, Barem!$L:$P,5,0)</f>
        <v>0.2</v>
      </c>
      <c r="M207" s="18">
        <f t="shared" si="15"/>
        <v>3.8000000000000003</v>
      </c>
      <c r="O207" s="33">
        <v>43136</v>
      </c>
    </row>
    <row r="208" spans="1:15" x14ac:dyDescent="0.25">
      <c r="A208" s="20" t="s">
        <v>77</v>
      </c>
      <c r="B208" s="20" t="s">
        <v>11</v>
      </c>
      <c r="C208" s="20">
        <v>6</v>
      </c>
      <c r="D208" s="22">
        <v>5</v>
      </c>
      <c r="E208" s="24">
        <v>2.2094907407407407E-2</v>
      </c>
      <c r="F208" s="2">
        <f t="shared" si="14"/>
        <v>4.4189814814814812E-3</v>
      </c>
      <c r="G208">
        <f>IF(B208="F",VLOOKUP(D208,Barem!$B$2:$C$7,2,1),VLOOKUP(D208,Barem!$B$8:$C$13,2,1))</f>
        <v>2</v>
      </c>
      <c r="H208">
        <f>IF(G208=0,0,IF(B208="F",VLOOKUP(F208,Barem!$G$2:$H$7,2,1),VLOOKUP(F208,Barem!$G$8:$H$13,2,1)))</f>
        <v>2</v>
      </c>
      <c r="I208" s="20">
        <v>2</v>
      </c>
      <c r="J208" s="15">
        <f>VLOOKUP($C208, Barem!$L:$N,3,0)</f>
        <v>0.5</v>
      </c>
      <c r="K208" s="15">
        <f>VLOOKUP($C208, Barem!$L:$O,4,0)</f>
        <v>0.3</v>
      </c>
      <c r="L208" s="15">
        <f>VLOOKUP($C208, Barem!$L:$P,5,0)</f>
        <v>0.2</v>
      </c>
      <c r="M208" s="18">
        <f t="shared" si="15"/>
        <v>2</v>
      </c>
      <c r="O208" s="33">
        <v>43138</v>
      </c>
    </row>
    <row r="209" spans="1:15" x14ac:dyDescent="0.25">
      <c r="A209" s="20" t="s">
        <v>81</v>
      </c>
      <c r="B209" s="20" t="s">
        <v>10</v>
      </c>
      <c r="C209" s="20">
        <v>6</v>
      </c>
      <c r="D209" s="22">
        <f>1.54+2.69+11.41</f>
        <v>15.64</v>
      </c>
      <c r="E209" s="24">
        <v>5.3854166666666668E-2</v>
      </c>
      <c r="F209" s="2">
        <f t="shared" si="14"/>
        <v>3.4433610400682012E-3</v>
      </c>
      <c r="G209">
        <f>IF(B209="F",VLOOKUP(D209,Barem!$B$2:$C$7,2,1),VLOOKUP(D209,Barem!$B$8:$C$13,2,1))</f>
        <v>4</v>
      </c>
      <c r="H209">
        <f>IF(G209=0,0,IF(B209="F",VLOOKUP(F209,Barem!$G$2:$H$7,2,1),VLOOKUP(F209,Barem!$G$8:$H$13,2,1)))</f>
        <v>3</v>
      </c>
      <c r="I209" s="20">
        <v>1</v>
      </c>
      <c r="J209" s="15">
        <f>VLOOKUP($C209, Barem!$L:$N,3,0)</f>
        <v>0.5</v>
      </c>
      <c r="K209" s="15">
        <f>VLOOKUP($C209, Barem!$L:$O,4,0)</f>
        <v>0.3</v>
      </c>
      <c r="L209" s="15">
        <f>VLOOKUP($C209, Barem!$L:$P,5,0)</f>
        <v>0.2</v>
      </c>
      <c r="M209" s="18">
        <f t="shared" si="15"/>
        <v>3.1</v>
      </c>
      <c r="O209" s="33">
        <v>43139</v>
      </c>
    </row>
    <row r="210" spans="1:15" x14ac:dyDescent="0.25">
      <c r="A210" s="20" t="s">
        <v>189</v>
      </c>
      <c r="B210" s="20" t="s">
        <v>11</v>
      </c>
      <c r="C210" s="20">
        <v>6</v>
      </c>
      <c r="D210" s="22">
        <v>16</v>
      </c>
      <c r="E210" s="24">
        <v>5.6666666666666671E-2</v>
      </c>
      <c r="F210" s="2">
        <f t="shared" si="14"/>
        <v>3.5416666666666669E-3</v>
      </c>
      <c r="G210">
        <f>IF(B210="F",VLOOKUP(D210,Barem!$B$2:$C$7,2,1),VLOOKUP(D210,Barem!$B$8:$C$13,2,1))</f>
        <v>5</v>
      </c>
      <c r="H210">
        <f>IF(G210=0,0,IF(B210="F",VLOOKUP(F210,Barem!$G$2:$H$7,2,1),VLOOKUP(F210,Barem!$G$8:$H$13,2,1)))</f>
        <v>3</v>
      </c>
      <c r="I210" s="20">
        <v>3</v>
      </c>
      <c r="J210" s="15">
        <f>VLOOKUP($C210, Barem!$L:$N,3,0)</f>
        <v>0.5</v>
      </c>
      <c r="K210" s="15">
        <f>VLOOKUP($C210, Barem!$L:$O,4,0)</f>
        <v>0.3</v>
      </c>
      <c r="L210" s="15">
        <f>VLOOKUP($C210, Barem!$L:$P,5,0)</f>
        <v>0.2</v>
      </c>
      <c r="M210" s="18">
        <f t="shared" si="15"/>
        <v>4</v>
      </c>
      <c r="O210" s="33">
        <v>43138</v>
      </c>
    </row>
    <row r="211" spans="1:15" x14ac:dyDescent="0.25">
      <c r="A211" s="20" t="s">
        <v>109</v>
      </c>
      <c r="B211" s="20" t="s">
        <v>10</v>
      </c>
      <c r="C211" s="20">
        <v>6</v>
      </c>
      <c r="D211" s="22">
        <v>33.340000000000003</v>
      </c>
      <c r="E211" s="24">
        <v>0.14508101851851851</v>
      </c>
      <c r="F211" s="2">
        <f t="shared" si="14"/>
        <v>4.3515602435068535E-3</v>
      </c>
      <c r="G211">
        <f>IF(B211="F",VLOOKUP(D211,Barem!$B$2:$C$7,2,1),VLOOKUP(D211,Barem!$B$8:$C$13,2,1))</f>
        <v>5</v>
      </c>
      <c r="H211">
        <f>IF(G211=0,0,IF(B211="F",VLOOKUP(F211,Barem!$G$2:$H$7,2,1),VLOOKUP(F211,Barem!$G$8:$H$13,2,1)))</f>
        <v>1</v>
      </c>
      <c r="I211" s="20">
        <v>4</v>
      </c>
      <c r="J211" s="15">
        <f>VLOOKUP($C211, Barem!$L:$N,3,0)</f>
        <v>0.5</v>
      </c>
      <c r="K211" s="15">
        <f>VLOOKUP($C211, Barem!$L:$O,4,0)</f>
        <v>0.3</v>
      </c>
      <c r="L211" s="15">
        <f>VLOOKUP($C211, Barem!$L:$P,5,0)</f>
        <v>0.2</v>
      </c>
      <c r="M211" s="18">
        <f t="shared" si="15"/>
        <v>3.5999999999999996</v>
      </c>
      <c r="O211" s="33">
        <v>43137</v>
      </c>
    </row>
    <row r="212" spans="1:15" x14ac:dyDescent="0.25">
      <c r="A212" s="20" t="s">
        <v>85</v>
      </c>
      <c r="B212" s="20" t="s">
        <v>10</v>
      </c>
      <c r="C212" s="20">
        <v>6</v>
      </c>
      <c r="D212" s="22">
        <v>21.5</v>
      </c>
      <c r="E212" s="24">
        <v>7.3356481481481481E-2</v>
      </c>
      <c r="F212" s="2">
        <f t="shared" si="14"/>
        <v>3.4119293712316966E-3</v>
      </c>
      <c r="G212">
        <f>IF(B212="F",VLOOKUP(D212,Barem!$B$2:$C$7,2,1),VLOOKUP(D212,Barem!$B$8:$C$13,2,1))</f>
        <v>5</v>
      </c>
      <c r="H212">
        <f>IF(G212=0,0,IF(B212="F",VLOOKUP(F212,Barem!$G$2:$H$7,2,1),VLOOKUP(F212,Barem!$G$8:$H$13,2,1)))</f>
        <v>3</v>
      </c>
      <c r="I212" s="20">
        <v>2</v>
      </c>
      <c r="J212" s="15">
        <f>VLOOKUP($C212, Barem!$L:$N,3,0)</f>
        <v>0.5</v>
      </c>
      <c r="K212" s="15">
        <f>VLOOKUP($C212, Barem!$L:$O,4,0)</f>
        <v>0.3</v>
      </c>
      <c r="L212" s="15">
        <f>VLOOKUP($C212, Barem!$L:$P,5,0)</f>
        <v>0.2</v>
      </c>
      <c r="M212" s="18">
        <f t="shared" si="15"/>
        <v>3.8</v>
      </c>
      <c r="O212" s="33">
        <v>43139</v>
      </c>
    </row>
    <row r="213" spans="1:15" x14ac:dyDescent="0.25">
      <c r="A213" s="20" t="s">
        <v>89</v>
      </c>
      <c r="B213" s="20" t="s">
        <v>10</v>
      </c>
      <c r="C213" s="20">
        <v>6</v>
      </c>
      <c r="D213" s="22">
        <v>6.1</v>
      </c>
      <c r="E213" s="24">
        <v>2.4386574074074074E-2</v>
      </c>
      <c r="F213" s="2">
        <f t="shared" si="14"/>
        <v>3.9977990285367335E-3</v>
      </c>
      <c r="G213">
        <f>IF(B213="F",VLOOKUP(D213,Barem!$B$2:$C$7,2,1),VLOOKUP(D213,Barem!$B$8:$C$13,2,1))</f>
        <v>2</v>
      </c>
      <c r="H213">
        <f>IF(G213=0,0,IF(B213="F",VLOOKUP(F213,Barem!$G$2:$H$7,2,1),VLOOKUP(F213,Barem!$G$8:$H$13,2,1)))</f>
        <v>2</v>
      </c>
      <c r="I213" s="20">
        <v>3</v>
      </c>
      <c r="J213" s="15">
        <f>VLOOKUP($C213, Barem!$L:$N,3,0)</f>
        <v>0.5</v>
      </c>
      <c r="K213" s="15">
        <f>VLOOKUP($C213, Barem!$L:$O,4,0)</f>
        <v>0.3</v>
      </c>
      <c r="L213" s="15">
        <f>VLOOKUP($C213, Barem!$L:$P,5,0)</f>
        <v>0.2</v>
      </c>
      <c r="M213" s="18">
        <f t="shared" si="15"/>
        <v>2.2000000000000002</v>
      </c>
      <c r="O213" s="33">
        <v>43140</v>
      </c>
    </row>
    <row r="214" spans="1:15" x14ac:dyDescent="0.25">
      <c r="A214" s="20" t="s">
        <v>126</v>
      </c>
      <c r="B214" s="20" t="s">
        <v>11</v>
      </c>
      <c r="C214" s="20">
        <v>6</v>
      </c>
      <c r="D214" s="22">
        <v>15</v>
      </c>
      <c r="E214" s="24">
        <v>5.9606481481481483E-2</v>
      </c>
      <c r="F214" s="2">
        <f t="shared" si="14"/>
        <v>3.9737654320987654E-3</v>
      </c>
      <c r="G214">
        <f>IF(B214="F",VLOOKUP(D214,Barem!$B$2:$C$7,2,1),VLOOKUP(D214,Barem!$B$8:$C$13,2,1))</f>
        <v>5</v>
      </c>
      <c r="H214">
        <f>IF(G214=0,0,IF(B214="F",VLOOKUP(F214,Barem!$G$2:$H$7,2,1),VLOOKUP(F214,Barem!$G$8:$H$13,2,1)))</f>
        <v>2</v>
      </c>
      <c r="I214" s="20">
        <v>4</v>
      </c>
      <c r="J214" s="15">
        <f>VLOOKUP($C214, Barem!$L:$N,3,0)</f>
        <v>0.5</v>
      </c>
      <c r="K214" s="15">
        <f>VLOOKUP($C214, Barem!$L:$O,4,0)</f>
        <v>0.3</v>
      </c>
      <c r="L214" s="15">
        <f>VLOOKUP($C214, Barem!$L:$P,5,0)</f>
        <v>0.2</v>
      </c>
      <c r="M214" s="18">
        <f t="shared" si="15"/>
        <v>3.9000000000000004</v>
      </c>
      <c r="O214" s="33">
        <v>43140</v>
      </c>
    </row>
    <row r="215" spans="1:15" x14ac:dyDescent="0.25">
      <c r="A215" s="20" t="s">
        <v>80</v>
      </c>
      <c r="B215" s="20" t="s">
        <v>10</v>
      </c>
      <c r="C215" s="20">
        <v>6</v>
      </c>
      <c r="D215" s="22">
        <v>15.5</v>
      </c>
      <c r="E215" s="24">
        <v>5.7349537037037039E-2</v>
      </c>
      <c r="F215" s="2">
        <f t="shared" si="14"/>
        <v>3.6999701314217445E-3</v>
      </c>
      <c r="G215">
        <f>IF(B215="F",VLOOKUP(D215,Barem!$B$2:$C$7,2,1),VLOOKUP(D215,Barem!$B$8:$C$13,2,1))</f>
        <v>4</v>
      </c>
      <c r="H215">
        <f>IF(G215=0,0,IF(B215="F",VLOOKUP(F215,Barem!$G$2:$H$7,2,1),VLOOKUP(F215,Barem!$G$8:$H$13,2,1)))</f>
        <v>2</v>
      </c>
      <c r="I215" s="20">
        <v>3</v>
      </c>
      <c r="J215" s="15">
        <f>VLOOKUP($C215, Barem!$L:$N,3,0)</f>
        <v>0.5</v>
      </c>
      <c r="K215" s="15">
        <f>VLOOKUP($C215, Barem!$L:$O,4,0)</f>
        <v>0.3</v>
      </c>
      <c r="L215" s="15">
        <f>VLOOKUP($C215, Barem!$L:$P,5,0)</f>
        <v>0.2</v>
      </c>
      <c r="M215" s="18">
        <f t="shared" si="15"/>
        <v>3.2</v>
      </c>
      <c r="O215" s="33">
        <v>43141</v>
      </c>
    </row>
    <row r="216" spans="1:15" x14ac:dyDescent="0.25">
      <c r="A216" s="20" t="s">
        <v>100</v>
      </c>
      <c r="B216" s="20" t="s">
        <v>10</v>
      </c>
      <c r="C216" s="20">
        <v>6</v>
      </c>
      <c r="D216" s="22">
        <v>24.43</v>
      </c>
      <c r="E216" s="24">
        <v>9.6435185185185179E-2</v>
      </c>
      <c r="F216" s="2">
        <f t="shared" si="14"/>
        <v>3.9474083170358241E-3</v>
      </c>
      <c r="G216">
        <f>IF(B216="F",VLOOKUP(D216,Barem!$B$2:$C$7,2,1),VLOOKUP(D216,Barem!$B$8:$C$13,2,1))</f>
        <v>5</v>
      </c>
      <c r="H216">
        <f>IF(G216=0,0,IF(B216="F",VLOOKUP(F216,Barem!$G$2:$H$7,2,1),VLOOKUP(F216,Barem!$G$8:$H$13,2,1)))</f>
        <v>2</v>
      </c>
      <c r="I216" s="20">
        <v>3</v>
      </c>
      <c r="J216" s="15">
        <f>VLOOKUP($C216, Barem!$L:$N,3,0)</f>
        <v>0.5</v>
      </c>
      <c r="K216" s="15">
        <f>VLOOKUP($C216, Barem!$L:$O,4,0)</f>
        <v>0.3</v>
      </c>
      <c r="L216" s="15">
        <f>VLOOKUP($C216, Barem!$L:$P,5,0)</f>
        <v>0.2</v>
      </c>
      <c r="M216" s="18">
        <f t="shared" si="15"/>
        <v>3.7</v>
      </c>
      <c r="O216" s="33">
        <v>43141</v>
      </c>
    </row>
    <row r="217" spans="1:15" x14ac:dyDescent="0.25">
      <c r="A217" s="20" t="s">
        <v>87</v>
      </c>
      <c r="B217" s="20" t="s">
        <v>11</v>
      </c>
      <c r="C217" s="20">
        <v>6</v>
      </c>
      <c r="D217" s="22">
        <v>11.3</v>
      </c>
      <c r="E217" s="24">
        <v>4.7083333333333331E-2</v>
      </c>
      <c r="F217" s="2">
        <f t="shared" si="14"/>
        <v>4.1666666666666666E-3</v>
      </c>
      <c r="G217">
        <f>IF(B217="F",VLOOKUP(D217,Barem!$B$2:$C$7,2,1),VLOOKUP(D217,Barem!$B$8:$C$13,2,1))</f>
        <v>4</v>
      </c>
      <c r="H217">
        <f>IF(G217=0,0,IF(B217="F",VLOOKUP(F217,Barem!$G$2:$H$7,2,1),VLOOKUP(F217,Barem!$G$8:$H$13,2,1)))</f>
        <v>2</v>
      </c>
      <c r="I217" s="20">
        <v>3</v>
      </c>
      <c r="J217" s="15">
        <f>VLOOKUP($C217, Barem!$L:$N,3,0)</f>
        <v>0.5</v>
      </c>
      <c r="K217" s="15">
        <f>VLOOKUP($C217, Barem!$L:$O,4,0)</f>
        <v>0.3</v>
      </c>
      <c r="L217" s="15">
        <f>VLOOKUP($C217, Barem!$L:$P,5,0)</f>
        <v>0.2</v>
      </c>
      <c r="M217" s="18">
        <f t="shared" si="15"/>
        <v>3.2</v>
      </c>
      <c r="O217" s="33">
        <v>43141</v>
      </c>
    </row>
    <row r="218" spans="1:15" x14ac:dyDescent="0.25">
      <c r="A218" s="20" t="s">
        <v>76</v>
      </c>
      <c r="B218" s="20" t="s">
        <v>11</v>
      </c>
      <c r="C218" s="20">
        <v>6</v>
      </c>
      <c r="D218" s="22">
        <v>15.41</v>
      </c>
      <c r="E218" s="24">
        <v>5.3310185185185183E-2</v>
      </c>
      <c r="F218" s="2">
        <f t="shared" si="14"/>
        <v>3.459453938039272E-3</v>
      </c>
      <c r="G218">
        <f>IF(B218="F",VLOOKUP(D218,Barem!$B$2:$C$7,2,1),VLOOKUP(D218,Barem!$B$8:$C$13,2,1))</f>
        <v>5</v>
      </c>
      <c r="H218">
        <f>IF(G218=0,0,IF(B218="F",VLOOKUP(F218,Barem!$G$2:$H$7,2,1),VLOOKUP(F218,Barem!$G$8:$H$13,2,1)))</f>
        <v>4</v>
      </c>
      <c r="I218" s="20">
        <v>3</v>
      </c>
      <c r="J218" s="15">
        <f>VLOOKUP($C218, Barem!$L:$N,3,0)</f>
        <v>0.5</v>
      </c>
      <c r="K218" s="15">
        <f>VLOOKUP($C218, Barem!$L:$O,4,0)</f>
        <v>0.3</v>
      </c>
      <c r="L218" s="15">
        <f>VLOOKUP($C218, Barem!$L:$P,5,0)</f>
        <v>0.2</v>
      </c>
      <c r="M218" s="18">
        <f t="shared" si="15"/>
        <v>4.3000000000000007</v>
      </c>
      <c r="O218" s="33">
        <v>43141</v>
      </c>
    </row>
    <row r="219" spans="1:15" x14ac:dyDescent="0.25">
      <c r="A219" s="20" t="s">
        <v>86</v>
      </c>
      <c r="B219" s="20" t="s">
        <v>10</v>
      </c>
      <c r="C219" s="20">
        <v>6</v>
      </c>
      <c r="D219" s="22">
        <v>6.25</v>
      </c>
      <c r="E219" s="24">
        <v>2.6493055555555558E-2</v>
      </c>
      <c r="F219" s="2">
        <f t="shared" si="14"/>
        <v>4.2388888888888893E-3</v>
      </c>
      <c r="G219">
        <f>IF(B219="F",VLOOKUP(D219,Barem!$B$2:$C$7,2,1),VLOOKUP(D219,Barem!$B$8:$C$13,2,1))</f>
        <v>2</v>
      </c>
      <c r="H219">
        <f>IF(G219=0,0,IF(B219="F",VLOOKUP(F219,Barem!$G$2:$H$7,2,1),VLOOKUP(F219,Barem!$G$8:$H$13,2,1)))</f>
        <v>1</v>
      </c>
      <c r="I219" s="20">
        <v>3</v>
      </c>
      <c r="J219" s="15">
        <f>VLOOKUP($C219, Barem!$L:$N,3,0)</f>
        <v>0.5</v>
      </c>
      <c r="K219" s="15">
        <f>VLOOKUP($C219, Barem!$L:$O,4,0)</f>
        <v>0.3</v>
      </c>
      <c r="L219" s="15">
        <f>VLOOKUP($C219, Barem!$L:$P,5,0)</f>
        <v>0.2</v>
      </c>
      <c r="M219" s="18">
        <f t="shared" si="15"/>
        <v>1.9000000000000001</v>
      </c>
      <c r="O219" s="33">
        <v>43141</v>
      </c>
    </row>
    <row r="220" spans="1:15" x14ac:dyDescent="0.25">
      <c r="A220" s="20" t="s">
        <v>187</v>
      </c>
      <c r="B220" s="20" t="s">
        <v>11</v>
      </c>
      <c r="C220" s="20">
        <v>6</v>
      </c>
      <c r="D220" s="22">
        <v>5</v>
      </c>
      <c r="E220" s="24">
        <v>1.9328703703703702E-2</v>
      </c>
      <c r="F220" s="2">
        <f t="shared" si="14"/>
        <v>3.8657407407407403E-3</v>
      </c>
      <c r="G220">
        <f>IF(B220="F",VLOOKUP(D220,Barem!$B$2:$C$7,2,1),VLOOKUP(D220,Barem!$B$8:$C$13,2,1))</f>
        <v>2</v>
      </c>
      <c r="H220">
        <f>IF(G220=0,0,IF(B220="F",VLOOKUP(F220,Barem!$G$2:$H$7,2,1),VLOOKUP(F220,Barem!$G$8:$H$13,2,1)))</f>
        <v>2</v>
      </c>
      <c r="I220" s="20">
        <v>3</v>
      </c>
      <c r="J220" s="15">
        <f>VLOOKUP($C220, Barem!$L:$N,3,0)</f>
        <v>0.5</v>
      </c>
      <c r="K220" s="15">
        <f>VLOOKUP($C220, Barem!$L:$O,4,0)</f>
        <v>0.3</v>
      </c>
      <c r="L220" s="15">
        <f>VLOOKUP($C220, Barem!$L:$P,5,0)</f>
        <v>0.2</v>
      </c>
      <c r="M220" s="18">
        <f t="shared" si="15"/>
        <v>2.2000000000000002</v>
      </c>
      <c r="O220" s="33">
        <v>43141</v>
      </c>
    </row>
    <row r="221" spans="1:15" x14ac:dyDescent="0.25">
      <c r="A221" s="20" t="s">
        <v>91</v>
      </c>
      <c r="B221" s="20" t="s">
        <v>11</v>
      </c>
      <c r="C221" s="20">
        <v>6</v>
      </c>
      <c r="D221" s="22">
        <v>4.0999999999999996</v>
      </c>
      <c r="E221" s="24">
        <v>1.909722222222222E-2</v>
      </c>
      <c r="F221" s="2">
        <f t="shared" si="14"/>
        <v>4.6578590785907861E-3</v>
      </c>
      <c r="G221">
        <f>IF(B221="F",VLOOKUP(D221,Barem!$B$2:$C$7,2,1),VLOOKUP(D221,Barem!$B$8:$C$13,2,1))</f>
        <v>2</v>
      </c>
      <c r="H221">
        <f>IF(G221=0,0,IF(B221="F",VLOOKUP(F221,Barem!$G$2:$H$7,2,1),VLOOKUP(F221,Barem!$G$8:$H$13,2,1)))</f>
        <v>1</v>
      </c>
      <c r="I221" s="20">
        <v>2</v>
      </c>
      <c r="J221" s="15">
        <f>VLOOKUP($C221, Barem!$L:$N,3,0)</f>
        <v>0.5</v>
      </c>
      <c r="K221" s="15">
        <f>VLOOKUP($C221, Barem!$L:$O,4,0)</f>
        <v>0.3</v>
      </c>
      <c r="L221" s="15">
        <f>VLOOKUP($C221, Barem!$L:$P,5,0)</f>
        <v>0.2</v>
      </c>
      <c r="M221" s="18">
        <f t="shared" si="15"/>
        <v>1.7000000000000002</v>
      </c>
      <c r="O221" s="33">
        <v>43141</v>
      </c>
    </row>
    <row r="222" spans="1:15" x14ac:dyDescent="0.25">
      <c r="A222" s="20" t="s">
        <v>195</v>
      </c>
      <c r="B222" s="20" t="s">
        <v>10</v>
      </c>
      <c r="C222" s="20">
        <v>6</v>
      </c>
      <c r="D222" s="22">
        <v>15.35</v>
      </c>
      <c r="E222" s="24">
        <v>5.8437499999999996E-2</v>
      </c>
      <c r="F222" s="2">
        <f t="shared" si="14"/>
        <v>3.8070032573289899E-3</v>
      </c>
      <c r="G222">
        <f>IF(B222="F",VLOOKUP(D222,Barem!$B$2:$C$7,2,1),VLOOKUP(D222,Barem!$B$8:$C$13,2,1))</f>
        <v>4</v>
      </c>
      <c r="H222">
        <f>IF(G222=0,0,IF(B222="F",VLOOKUP(F222,Barem!$G$2:$H$7,2,1),VLOOKUP(F222,Barem!$G$8:$H$13,2,1)))</f>
        <v>2</v>
      </c>
      <c r="I222" s="20">
        <v>1</v>
      </c>
      <c r="J222" s="15">
        <f>VLOOKUP($C222, Barem!$L:$N,3,0)</f>
        <v>0.5</v>
      </c>
      <c r="K222" s="15">
        <f>VLOOKUP($C222, Barem!$L:$O,4,0)</f>
        <v>0.3</v>
      </c>
      <c r="L222" s="15">
        <f>VLOOKUP($C222, Barem!$L:$P,5,0)</f>
        <v>0.2</v>
      </c>
      <c r="M222" s="18">
        <f t="shared" si="15"/>
        <v>2.8000000000000003</v>
      </c>
      <c r="O222" s="33">
        <v>43141</v>
      </c>
    </row>
    <row r="223" spans="1:15" x14ac:dyDescent="0.25">
      <c r="A223" s="20" t="s">
        <v>107</v>
      </c>
      <c r="B223" s="20" t="s">
        <v>11</v>
      </c>
      <c r="C223" s="20">
        <v>6</v>
      </c>
      <c r="D223" s="22">
        <v>10.5</v>
      </c>
      <c r="E223" s="24">
        <v>5.5E-2</v>
      </c>
      <c r="F223" s="2">
        <f t="shared" si="14"/>
        <v>5.2380952380952379E-3</v>
      </c>
      <c r="G223">
        <f>IF(B223="F",VLOOKUP(D223,Barem!$B$2:$C$7,2,1),VLOOKUP(D223,Barem!$B$8:$C$13,2,1))</f>
        <v>3</v>
      </c>
      <c r="H223">
        <f>IF(G223=0,0,IF(B223="F",VLOOKUP(F223,Barem!$G$2:$H$7,2,1),VLOOKUP(F223,Barem!$G$8:$H$13,2,1)))</f>
        <v>1</v>
      </c>
      <c r="I223" s="20">
        <v>0</v>
      </c>
      <c r="J223" s="15">
        <f>VLOOKUP($C223, Barem!$L:$N,3,0)</f>
        <v>0.5</v>
      </c>
      <c r="K223" s="15">
        <f>VLOOKUP($C223, Barem!$L:$O,4,0)</f>
        <v>0.3</v>
      </c>
      <c r="L223" s="15">
        <f>VLOOKUP($C223, Barem!$L:$P,5,0)</f>
        <v>0.2</v>
      </c>
      <c r="M223" s="18">
        <f t="shared" si="15"/>
        <v>1.8</v>
      </c>
      <c r="O223" s="33">
        <v>43141</v>
      </c>
    </row>
    <row r="224" spans="1:15" x14ac:dyDescent="0.25">
      <c r="A224" s="20" t="s">
        <v>94</v>
      </c>
      <c r="B224" s="20" t="s">
        <v>10</v>
      </c>
      <c r="C224" s="20">
        <v>6</v>
      </c>
      <c r="D224" s="22">
        <v>6.14</v>
      </c>
      <c r="E224" s="24">
        <v>1.9710648148148147E-2</v>
      </c>
      <c r="F224" s="2">
        <f t="shared" si="14"/>
        <v>3.2102032814573531E-3</v>
      </c>
      <c r="G224">
        <f>IF(B224="F",VLOOKUP(D224,Barem!$B$2:$C$7,2,1),VLOOKUP(D224,Barem!$B$8:$C$13,2,1))</f>
        <v>2</v>
      </c>
      <c r="H224">
        <f>IF(G224=0,0,IF(B224="F",VLOOKUP(F224,Barem!$G$2:$H$7,2,1),VLOOKUP(F224,Barem!$G$8:$H$13,2,1)))</f>
        <v>3</v>
      </c>
      <c r="I224" s="20">
        <v>2</v>
      </c>
      <c r="J224" s="15">
        <f>VLOOKUP($C224, Barem!$L:$N,3,0)</f>
        <v>0.5</v>
      </c>
      <c r="K224" s="15">
        <f>VLOOKUP($C224, Barem!$L:$O,4,0)</f>
        <v>0.3</v>
      </c>
      <c r="L224" s="15">
        <f>VLOOKUP($C224, Barem!$L:$P,5,0)</f>
        <v>0.2</v>
      </c>
      <c r="M224" s="18">
        <f t="shared" si="15"/>
        <v>2.2999999999999998</v>
      </c>
      <c r="O224" s="33">
        <v>43142</v>
      </c>
    </row>
    <row r="225" spans="1:15" x14ac:dyDescent="0.25">
      <c r="A225" s="20" t="s">
        <v>74</v>
      </c>
      <c r="B225" s="20" t="s">
        <v>10</v>
      </c>
      <c r="C225" s="20">
        <v>6</v>
      </c>
      <c r="D225" s="22">
        <v>10.02</v>
      </c>
      <c r="E225" s="24">
        <v>2.7488425925925927E-2</v>
      </c>
      <c r="F225" s="2">
        <f t="shared" si="14"/>
        <v>2.743355880830931E-3</v>
      </c>
      <c r="G225">
        <f>IF(B225="F",VLOOKUP(D225,Barem!$B$2:$C$7,2,1),VLOOKUP(D225,Barem!$B$8:$C$13,2,1))</f>
        <v>3</v>
      </c>
      <c r="H225">
        <f>IF(G225=0,0,IF(B225="F",VLOOKUP(F225,Barem!$G$2:$H$7,2,1),VLOOKUP(F225,Barem!$G$8:$H$13,2,1)))</f>
        <v>5</v>
      </c>
      <c r="I225" s="20">
        <v>3</v>
      </c>
      <c r="J225" s="15">
        <f>VLOOKUP($C225, Barem!$L:$N,3,0)</f>
        <v>0.5</v>
      </c>
      <c r="K225" s="15">
        <f>VLOOKUP($C225, Barem!$L:$O,4,0)</f>
        <v>0.3</v>
      </c>
      <c r="L225" s="15">
        <f>VLOOKUP($C225, Barem!$L:$P,5,0)</f>
        <v>0.2</v>
      </c>
      <c r="M225" s="18">
        <f t="shared" si="15"/>
        <v>3.6</v>
      </c>
      <c r="O225" s="33">
        <v>43142</v>
      </c>
    </row>
    <row r="226" spans="1:15" x14ac:dyDescent="0.25">
      <c r="A226" s="20" t="s">
        <v>78</v>
      </c>
      <c r="B226" s="20" t="s">
        <v>10</v>
      </c>
      <c r="C226" s="20">
        <v>6</v>
      </c>
      <c r="D226" s="22">
        <v>16.05</v>
      </c>
      <c r="E226" s="24">
        <v>5.9733796296296299E-2</v>
      </c>
      <c r="F226" s="2">
        <f t="shared" si="14"/>
        <v>3.721731856467059E-3</v>
      </c>
      <c r="G226">
        <f>IF(B226="F",VLOOKUP(D226,Barem!$B$2:$C$7,2,1),VLOOKUP(D226,Barem!$B$8:$C$13,2,1))</f>
        <v>4</v>
      </c>
      <c r="H226">
        <f>IF(G226=0,0,IF(B226="F",VLOOKUP(F226,Barem!$G$2:$H$7,2,1),VLOOKUP(F226,Barem!$G$8:$H$13,2,1)))</f>
        <v>2</v>
      </c>
      <c r="I226" s="20">
        <v>3</v>
      </c>
      <c r="J226" s="15">
        <f>VLOOKUP($C226, Barem!$L:$N,3,0)</f>
        <v>0.5</v>
      </c>
      <c r="K226" s="15">
        <f>VLOOKUP($C226, Barem!$L:$O,4,0)</f>
        <v>0.3</v>
      </c>
      <c r="L226" s="15">
        <f>VLOOKUP($C226, Barem!$L:$P,5,0)</f>
        <v>0.2</v>
      </c>
      <c r="M226" s="18">
        <f t="shared" si="15"/>
        <v>3.2</v>
      </c>
      <c r="O226" s="33">
        <v>43142</v>
      </c>
    </row>
    <row r="227" spans="1:15" x14ac:dyDescent="0.25">
      <c r="A227" s="20" t="s">
        <v>105</v>
      </c>
      <c r="B227" s="20" t="s">
        <v>11</v>
      </c>
      <c r="C227" s="20">
        <v>6</v>
      </c>
      <c r="D227" s="22">
        <v>24</v>
      </c>
      <c r="E227" s="24">
        <v>9.9421296296296299E-2</v>
      </c>
      <c r="F227" s="2">
        <f t="shared" si="14"/>
        <v>4.1425540123456788E-3</v>
      </c>
      <c r="G227">
        <f>IF(B227="F",VLOOKUP(D227,Barem!$B$2:$C$7,2,1),VLOOKUP(D227,Barem!$B$8:$C$13,2,1))</f>
        <v>5</v>
      </c>
      <c r="H227">
        <f>IF(G227=0,0,IF(B227="F",VLOOKUP(F227,Barem!$G$2:$H$7,2,1),VLOOKUP(F227,Barem!$G$8:$H$13,2,1)))</f>
        <v>2</v>
      </c>
      <c r="I227" s="20">
        <v>2</v>
      </c>
      <c r="J227" s="15">
        <f>VLOOKUP($C227, Barem!$L:$N,3,0)</f>
        <v>0.5</v>
      </c>
      <c r="K227" s="15">
        <f>VLOOKUP($C227, Barem!$L:$O,4,0)</f>
        <v>0.3</v>
      </c>
      <c r="L227" s="15">
        <f>VLOOKUP($C227, Barem!$L:$P,5,0)</f>
        <v>0.2</v>
      </c>
      <c r="M227" s="18">
        <f t="shared" si="15"/>
        <v>3.5</v>
      </c>
      <c r="O227" s="33">
        <v>43142</v>
      </c>
    </row>
    <row r="228" spans="1:15" x14ac:dyDescent="0.25">
      <c r="A228" s="20" t="s">
        <v>179</v>
      </c>
      <c r="B228" s="20" t="s">
        <v>10</v>
      </c>
      <c r="C228" s="20">
        <v>6</v>
      </c>
      <c r="D228" s="22">
        <v>15</v>
      </c>
      <c r="E228" s="24">
        <v>5.0150462962962966E-2</v>
      </c>
      <c r="F228" s="2">
        <f t="shared" si="14"/>
        <v>3.3433641975308642E-3</v>
      </c>
      <c r="G228">
        <f>IF(B228="F",VLOOKUP(D228,Barem!$B$2:$C$7,2,1),VLOOKUP(D228,Barem!$B$8:$C$13,2,1))</f>
        <v>4</v>
      </c>
      <c r="H228">
        <f>IF(G228=0,0,IF(B228="F",VLOOKUP(F228,Barem!$G$2:$H$7,2,1),VLOOKUP(F228,Barem!$G$8:$H$13,2,1)))</f>
        <v>3</v>
      </c>
      <c r="I228" s="20">
        <v>1</v>
      </c>
      <c r="J228" s="15">
        <f>VLOOKUP($C228, Barem!$L:$N,3,0)</f>
        <v>0.5</v>
      </c>
      <c r="K228" s="15">
        <f>VLOOKUP($C228, Barem!$L:$O,4,0)</f>
        <v>0.3</v>
      </c>
      <c r="L228" s="15">
        <f>VLOOKUP($C228, Barem!$L:$P,5,0)</f>
        <v>0.2</v>
      </c>
      <c r="M228" s="18">
        <f t="shared" si="15"/>
        <v>3.1</v>
      </c>
      <c r="O228" s="33">
        <v>43142</v>
      </c>
    </row>
    <row r="229" spans="1:15" x14ac:dyDescent="0.25">
      <c r="A229" s="20" t="s">
        <v>125</v>
      </c>
      <c r="B229" s="20" t="s">
        <v>10</v>
      </c>
      <c r="C229" s="20">
        <v>6</v>
      </c>
      <c r="D229" s="22">
        <v>6.9</v>
      </c>
      <c r="E229" s="24">
        <v>2.4432870370370369E-2</v>
      </c>
      <c r="F229" s="2">
        <f t="shared" si="14"/>
        <v>3.5409957058507779E-3</v>
      </c>
      <c r="G229">
        <f>IF(B229="F",VLOOKUP(D229,Barem!$B$2:$C$7,2,1),VLOOKUP(D229,Barem!$B$8:$C$13,2,1))</f>
        <v>2</v>
      </c>
      <c r="H229">
        <f>IF(G229=0,0,IF(B229="F",VLOOKUP(F229,Barem!$G$2:$H$7,2,1),VLOOKUP(F229,Barem!$G$8:$H$13,2,1)))</f>
        <v>2</v>
      </c>
      <c r="I229" s="20">
        <v>4</v>
      </c>
      <c r="J229" s="15">
        <f>VLOOKUP($C229, Barem!$L:$N,3,0)</f>
        <v>0.5</v>
      </c>
      <c r="K229" s="15">
        <f>VLOOKUP($C229, Barem!$L:$O,4,0)</f>
        <v>0.3</v>
      </c>
      <c r="L229" s="15">
        <f>VLOOKUP($C229, Barem!$L:$P,5,0)</f>
        <v>0.2</v>
      </c>
      <c r="M229" s="18">
        <f t="shared" si="15"/>
        <v>2.4000000000000004</v>
      </c>
      <c r="O229" s="33">
        <v>43142</v>
      </c>
    </row>
    <row r="230" spans="1:15" x14ac:dyDescent="0.25">
      <c r="A230" s="20" t="s">
        <v>93</v>
      </c>
      <c r="B230" s="20" t="s">
        <v>10</v>
      </c>
      <c r="C230" s="20">
        <v>6</v>
      </c>
      <c r="D230" s="22">
        <v>18.22</v>
      </c>
      <c r="E230" s="24">
        <v>6.6967592592592592E-2</v>
      </c>
      <c r="F230" s="2">
        <f t="shared" si="14"/>
        <v>3.6754990445989353E-3</v>
      </c>
      <c r="G230">
        <f>IF(B230="F",VLOOKUP(D230,Barem!$B$2:$C$7,2,1),VLOOKUP(D230,Barem!$B$8:$C$13,2,1))</f>
        <v>4</v>
      </c>
      <c r="H230">
        <f>IF(G230=0,0,IF(B230="F",VLOOKUP(F230,Barem!$G$2:$H$7,2,1),VLOOKUP(F230,Barem!$G$8:$H$13,2,1)))</f>
        <v>2</v>
      </c>
      <c r="I230" s="20">
        <v>3</v>
      </c>
      <c r="J230" s="15">
        <f>VLOOKUP($C230, Barem!$L:$N,3,0)</f>
        <v>0.5</v>
      </c>
      <c r="K230" s="15">
        <f>VLOOKUP($C230, Barem!$L:$O,4,0)</f>
        <v>0.3</v>
      </c>
      <c r="L230" s="15">
        <f>VLOOKUP($C230, Barem!$L:$P,5,0)</f>
        <v>0.2</v>
      </c>
      <c r="M230" s="18">
        <f t="shared" si="15"/>
        <v>3.2</v>
      </c>
      <c r="O230" s="33">
        <v>43142</v>
      </c>
    </row>
    <row r="231" spans="1:15" x14ac:dyDescent="0.25">
      <c r="A231" s="20" t="s">
        <v>183</v>
      </c>
      <c r="B231" s="20" t="s">
        <v>10</v>
      </c>
      <c r="C231" s="20">
        <v>6</v>
      </c>
      <c r="D231" s="22">
        <v>11.7</v>
      </c>
      <c r="E231" s="24">
        <v>3.7731481481481484E-2</v>
      </c>
      <c r="F231" s="2">
        <f t="shared" si="14"/>
        <v>3.2249129471351697E-3</v>
      </c>
      <c r="G231">
        <f>IF(B231="F",VLOOKUP(D231,Barem!$B$2:$C$7,2,1),VLOOKUP(D231,Barem!$B$8:$C$13,2,1))</f>
        <v>3</v>
      </c>
      <c r="H231">
        <f>IF(G231=0,0,IF(B231="F",VLOOKUP(F231,Barem!$G$2:$H$7,2,1),VLOOKUP(F231,Barem!$G$8:$H$13,2,1)))</f>
        <v>3</v>
      </c>
      <c r="I231" s="20">
        <v>2</v>
      </c>
      <c r="J231" s="15">
        <f>VLOOKUP($C231, Barem!$L:$N,3,0)</f>
        <v>0.5</v>
      </c>
      <c r="K231" s="15">
        <f>VLOOKUP($C231, Barem!$L:$O,4,0)</f>
        <v>0.3</v>
      </c>
      <c r="L231" s="15">
        <f>VLOOKUP($C231, Barem!$L:$P,5,0)</f>
        <v>0.2</v>
      </c>
      <c r="M231" s="18">
        <f t="shared" si="15"/>
        <v>2.8</v>
      </c>
      <c r="O231" s="33">
        <v>43138</v>
      </c>
    </row>
    <row r="232" spans="1:15" x14ac:dyDescent="0.25">
      <c r="A232" s="20" t="s">
        <v>114</v>
      </c>
      <c r="B232" s="20" t="s">
        <v>10</v>
      </c>
      <c r="C232" s="20">
        <v>6</v>
      </c>
      <c r="D232" s="22">
        <v>8.67</v>
      </c>
      <c r="E232" s="24">
        <v>3.3171296296296296E-2</v>
      </c>
      <c r="F232" s="2">
        <f t="shared" si="14"/>
        <v>3.8259857319834253E-3</v>
      </c>
      <c r="G232">
        <f>IF(B232="F",VLOOKUP(D232,Barem!$B$2:$C$7,2,1),VLOOKUP(D232,Barem!$B$8:$C$13,2,1))</f>
        <v>2</v>
      </c>
      <c r="H232">
        <f>IF(G232=0,0,IF(B232="F",VLOOKUP(F232,Barem!$G$2:$H$7,2,1),VLOOKUP(F232,Barem!$G$8:$H$13,2,1)))</f>
        <v>2</v>
      </c>
      <c r="I232" s="20">
        <v>1</v>
      </c>
      <c r="J232" s="15">
        <f>VLOOKUP($C232, Barem!$L:$N,3,0)</f>
        <v>0.5</v>
      </c>
      <c r="K232" s="15">
        <f>VLOOKUP($C232, Barem!$L:$O,4,0)</f>
        <v>0.3</v>
      </c>
      <c r="L232" s="15">
        <f>VLOOKUP($C232, Barem!$L:$P,5,0)</f>
        <v>0.2</v>
      </c>
      <c r="M232" s="18">
        <f t="shared" si="15"/>
        <v>1.8</v>
      </c>
      <c r="O232" s="33">
        <v>43142</v>
      </c>
    </row>
    <row r="233" spans="1:15" x14ac:dyDescent="0.25">
      <c r="A233" s="20" t="s">
        <v>190</v>
      </c>
      <c r="B233" s="20" t="s">
        <v>11</v>
      </c>
      <c r="C233" s="20">
        <v>6</v>
      </c>
      <c r="D233" s="22">
        <v>3.1</v>
      </c>
      <c r="E233" s="24">
        <v>1.8530092592592595E-2</v>
      </c>
      <c r="F233" s="2">
        <f t="shared" si="14"/>
        <v>5.9774492234169656E-3</v>
      </c>
      <c r="G233">
        <f>IF(B233="F",VLOOKUP(D233,Barem!$B$2:$C$7,2,1),VLOOKUP(D233,Barem!$B$8:$C$13,2,1))</f>
        <v>1</v>
      </c>
      <c r="H233">
        <f>IF(G233=0,0,IF(B233="F",VLOOKUP(F233,Barem!$G$2:$H$7,2,1),VLOOKUP(F233,Barem!$G$8:$H$13,2,1)))</f>
        <v>0</v>
      </c>
      <c r="I233" s="20">
        <v>4</v>
      </c>
      <c r="J233" s="15">
        <f>VLOOKUP($C233, Barem!$L:$N,3,0)</f>
        <v>0.5</v>
      </c>
      <c r="K233" s="15">
        <f>VLOOKUP($C233, Barem!$L:$O,4,0)</f>
        <v>0.3</v>
      </c>
      <c r="L233" s="15">
        <f>VLOOKUP($C233, Barem!$L:$P,5,0)</f>
        <v>0.2</v>
      </c>
      <c r="M233" s="18">
        <f t="shared" si="15"/>
        <v>1.3</v>
      </c>
      <c r="O233" s="33">
        <v>43142</v>
      </c>
    </row>
    <row r="234" spans="1:15" x14ac:dyDescent="0.25">
      <c r="A234" s="20" t="s">
        <v>88</v>
      </c>
      <c r="B234" s="20" t="s">
        <v>10</v>
      </c>
      <c r="C234" s="20">
        <v>6</v>
      </c>
      <c r="D234" s="22">
        <v>12.24</v>
      </c>
      <c r="E234" s="24">
        <v>4.4548611111111108E-2</v>
      </c>
      <c r="F234" s="2">
        <f t="shared" si="14"/>
        <v>3.6395924110384894E-3</v>
      </c>
      <c r="G234">
        <f>IF(B234="F",VLOOKUP(D234,Barem!$B$2:$C$7,2,1),VLOOKUP(D234,Barem!$B$8:$C$13,2,1))</f>
        <v>3</v>
      </c>
      <c r="H234">
        <f>IF(G234=0,0,IF(B234="F",VLOOKUP(F234,Barem!$G$2:$H$7,2,1),VLOOKUP(F234,Barem!$G$8:$H$13,2,1)))</f>
        <v>2</v>
      </c>
      <c r="I234" s="20">
        <v>4</v>
      </c>
      <c r="J234" s="15">
        <f>VLOOKUP($C234, Barem!$L:$N,3,0)</f>
        <v>0.5</v>
      </c>
      <c r="K234" s="15">
        <f>VLOOKUP($C234, Barem!$L:$O,4,0)</f>
        <v>0.3</v>
      </c>
      <c r="L234" s="15">
        <f>VLOOKUP($C234, Barem!$L:$P,5,0)</f>
        <v>0.2</v>
      </c>
      <c r="M234" s="18">
        <f t="shared" si="15"/>
        <v>2.9000000000000004</v>
      </c>
      <c r="O234" s="33">
        <v>43142</v>
      </c>
    </row>
    <row r="235" spans="1:15" x14ac:dyDescent="0.25">
      <c r="A235" s="20" t="s">
        <v>99</v>
      </c>
      <c r="B235" s="20" t="s">
        <v>10</v>
      </c>
      <c r="C235" s="20">
        <v>6</v>
      </c>
      <c r="D235" s="22">
        <v>25.2</v>
      </c>
      <c r="E235" s="24">
        <v>8.0787037037037032E-2</v>
      </c>
      <c r="F235" s="2">
        <f t="shared" si="14"/>
        <v>3.2058348030570252E-3</v>
      </c>
      <c r="G235">
        <f>IF(B235="F",VLOOKUP(D235,Barem!$B$2:$C$7,2,1),VLOOKUP(D235,Barem!$B$8:$C$13,2,1))</f>
        <v>5</v>
      </c>
      <c r="H235">
        <f>IF(G235=0,0,IF(B235="F",VLOOKUP(F235,Barem!$G$2:$H$7,2,1),VLOOKUP(F235,Barem!$G$8:$H$13,2,1)))</f>
        <v>3</v>
      </c>
      <c r="I235" s="20">
        <v>2</v>
      </c>
      <c r="J235" s="15">
        <f>VLOOKUP($C235, Barem!$L:$N,3,0)</f>
        <v>0.5</v>
      </c>
      <c r="K235" s="15">
        <f>VLOOKUP($C235, Barem!$L:$O,4,0)</f>
        <v>0.3</v>
      </c>
      <c r="L235" s="15">
        <f>VLOOKUP($C235, Barem!$L:$P,5,0)</f>
        <v>0.2</v>
      </c>
      <c r="M235" s="18">
        <f t="shared" si="15"/>
        <v>3.8</v>
      </c>
      <c r="O235" s="33">
        <v>43142</v>
      </c>
    </row>
    <row r="236" spans="1:15" x14ac:dyDescent="0.25">
      <c r="A236" s="20" t="s">
        <v>124</v>
      </c>
      <c r="B236" s="20" t="s">
        <v>10</v>
      </c>
      <c r="C236" s="20">
        <v>6</v>
      </c>
      <c r="D236" s="22">
        <v>23.17</v>
      </c>
      <c r="E236" s="24">
        <v>0.1152199074074074</v>
      </c>
      <c r="F236" s="2">
        <f t="shared" si="14"/>
        <v>4.9728056714461542E-3</v>
      </c>
      <c r="G236">
        <f>IF(B236="F",VLOOKUP(D236,Barem!$B$2:$C$7,2,1),VLOOKUP(D236,Barem!$B$8:$C$13,2,1))</f>
        <v>5</v>
      </c>
      <c r="H236">
        <f>IF(G236=0,0,IF(B236="F",VLOOKUP(F236,Barem!$G$2:$H$7,2,1),VLOOKUP(F236,Barem!$G$8:$H$13,2,1)))</f>
        <v>0</v>
      </c>
      <c r="I236" s="20">
        <v>3</v>
      </c>
      <c r="J236" s="15">
        <f>VLOOKUP($C236, Barem!$L:$N,3,0)</f>
        <v>0.5</v>
      </c>
      <c r="K236" s="15">
        <f>VLOOKUP($C236, Barem!$L:$O,4,0)</f>
        <v>0.3</v>
      </c>
      <c r="L236" s="15">
        <f>VLOOKUP($C236, Barem!$L:$P,5,0)</f>
        <v>0.2</v>
      </c>
      <c r="M236" s="18">
        <f t="shared" si="15"/>
        <v>3.1</v>
      </c>
      <c r="O236" s="33">
        <v>43142</v>
      </c>
    </row>
    <row r="237" spans="1:15" x14ac:dyDescent="0.25">
      <c r="A237" s="20" t="s">
        <v>84</v>
      </c>
      <c r="B237" s="20" t="s">
        <v>10</v>
      </c>
      <c r="C237" s="20">
        <v>6</v>
      </c>
      <c r="D237" s="22">
        <v>49.37</v>
      </c>
      <c r="E237" s="24">
        <v>0.2669212962962963</v>
      </c>
      <c r="F237" s="2">
        <f t="shared" si="14"/>
        <v>5.4065484362223271E-3</v>
      </c>
      <c r="G237">
        <f>IF(B237="F",VLOOKUP(D237,Barem!$B$2:$C$7,2,1),VLOOKUP(D237,Barem!$B$8:$C$13,2,1))</f>
        <v>5</v>
      </c>
      <c r="H237">
        <f>IF(G237=0,0,IF(B237="F",VLOOKUP(F237,Barem!$G$2:$H$7,2,1),VLOOKUP(F237,Barem!$G$8:$H$13,2,1)))</f>
        <v>0</v>
      </c>
      <c r="I237" s="20">
        <v>4</v>
      </c>
      <c r="J237" s="15">
        <f>VLOOKUP($C237, Barem!$L:$N,3,0)</f>
        <v>0.5</v>
      </c>
      <c r="K237" s="15">
        <f>VLOOKUP($C237, Barem!$L:$O,4,0)</f>
        <v>0.3</v>
      </c>
      <c r="L237" s="15">
        <f>VLOOKUP($C237, Barem!$L:$P,5,0)</f>
        <v>0.2</v>
      </c>
      <c r="M237" s="18">
        <f t="shared" si="15"/>
        <v>3.3</v>
      </c>
      <c r="O237" s="33">
        <v>43142</v>
      </c>
    </row>
    <row r="238" spans="1:15" x14ac:dyDescent="0.25">
      <c r="A238" s="20" t="s">
        <v>96</v>
      </c>
      <c r="B238" s="20" t="s">
        <v>10</v>
      </c>
      <c r="C238" s="20">
        <v>6</v>
      </c>
      <c r="D238" s="22">
        <v>5</v>
      </c>
      <c r="E238" s="24">
        <v>2.6446759259259264E-2</v>
      </c>
      <c r="F238" s="2">
        <f t="shared" si="14"/>
        <v>5.2893518518518524E-3</v>
      </c>
      <c r="G238">
        <f>IF(B238="F",VLOOKUP(D238,Barem!$B$2:$C$7,2,1),VLOOKUP(D238,Barem!$B$8:$C$13,2,1))</f>
        <v>2</v>
      </c>
      <c r="H238">
        <f>IF(G238=0,0,IF(B238="F",VLOOKUP(F238,Barem!$G$2:$H$7,2,1),VLOOKUP(F238,Barem!$G$8:$H$13,2,1)))</f>
        <v>0</v>
      </c>
      <c r="I238" s="20">
        <v>1</v>
      </c>
      <c r="J238" s="15">
        <f>VLOOKUP($C238, Barem!$L:$N,3,0)</f>
        <v>0.5</v>
      </c>
      <c r="K238" s="15">
        <f>VLOOKUP($C238, Barem!$L:$O,4,0)</f>
        <v>0.3</v>
      </c>
      <c r="L238" s="15">
        <f>VLOOKUP($C238, Barem!$L:$P,5,0)</f>
        <v>0.2</v>
      </c>
      <c r="M238" s="18">
        <f t="shared" si="15"/>
        <v>1.2</v>
      </c>
      <c r="O238" s="33">
        <v>43142</v>
      </c>
    </row>
    <row r="239" spans="1:15" x14ac:dyDescent="0.25">
      <c r="A239" s="20" t="s">
        <v>196</v>
      </c>
      <c r="B239" s="20" t="s">
        <v>11</v>
      </c>
      <c r="C239" s="20">
        <v>6</v>
      </c>
      <c r="D239" s="22">
        <v>9.5</v>
      </c>
      <c r="E239" s="24">
        <v>3.3333333333333333E-2</v>
      </c>
      <c r="F239" s="2">
        <f t="shared" si="14"/>
        <v>3.5087719298245615E-3</v>
      </c>
      <c r="G239">
        <f>IF(B239="F",VLOOKUP(D239,Barem!$B$2:$C$7,2,1),VLOOKUP(D239,Barem!$B$8:$C$13,2,1))</f>
        <v>3</v>
      </c>
      <c r="H239">
        <f>IF(G239=0,0,IF(B239="F",VLOOKUP(F239,Barem!$G$2:$H$7,2,1),VLOOKUP(F239,Barem!$G$8:$H$13,2,1)))</f>
        <v>3</v>
      </c>
      <c r="I239" s="20">
        <v>2</v>
      </c>
      <c r="J239" s="15">
        <f>VLOOKUP($C239, Barem!$L:$N,3,0)</f>
        <v>0.5</v>
      </c>
      <c r="K239" s="15">
        <f>VLOOKUP($C239, Barem!$L:$O,4,0)</f>
        <v>0.3</v>
      </c>
      <c r="L239" s="15">
        <f>VLOOKUP($C239, Barem!$L:$P,5,0)</f>
        <v>0.2</v>
      </c>
      <c r="M239" s="18">
        <f t="shared" si="15"/>
        <v>2.8</v>
      </c>
      <c r="O239" s="33">
        <v>43142</v>
      </c>
    </row>
    <row r="240" spans="1:15" x14ac:dyDescent="0.25">
      <c r="A240" s="20" t="s">
        <v>108</v>
      </c>
      <c r="B240" s="20" t="s">
        <v>11</v>
      </c>
      <c r="C240" s="20">
        <v>6</v>
      </c>
      <c r="D240" s="22">
        <v>10.4</v>
      </c>
      <c r="E240" s="24">
        <v>4.2037037037037039E-2</v>
      </c>
      <c r="F240" s="2">
        <f t="shared" si="14"/>
        <v>4.0420227920227921E-3</v>
      </c>
      <c r="G240">
        <f>IF(B240="F",VLOOKUP(D240,Barem!$B$2:$C$7,2,1),VLOOKUP(D240,Barem!$B$8:$C$13,2,1))</f>
        <v>3</v>
      </c>
      <c r="H240">
        <f>IF(G240=0,0,IF(B240="F",VLOOKUP(F240,Barem!$G$2:$H$7,2,1),VLOOKUP(F240,Barem!$G$8:$H$13,2,1)))</f>
        <v>2</v>
      </c>
      <c r="I240" s="20">
        <v>3</v>
      </c>
      <c r="J240" s="15">
        <f>VLOOKUP($C240, Barem!$L:$N,3,0)</f>
        <v>0.5</v>
      </c>
      <c r="K240" s="15">
        <f>VLOOKUP($C240, Barem!$L:$O,4,0)</f>
        <v>0.3</v>
      </c>
      <c r="L240" s="15">
        <f>VLOOKUP($C240, Barem!$L:$P,5,0)</f>
        <v>0.2</v>
      </c>
      <c r="M240" s="18">
        <f t="shared" si="15"/>
        <v>2.7</v>
      </c>
      <c r="O240" s="33">
        <v>43142</v>
      </c>
    </row>
    <row r="241" spans="1:15" x14ac:dyDescent="0.25">
      <c r="A241" s="20" t="s">
        <v>95</v>
      </c>
      <c r="B241" s="20" t="s">
        <v>10</v>
      </c>
      <c r="C241" s="20">
        <v>6</v>
      </c>
      <c r="D241" s="22">
        <v>21.1</v>
      </c>
      <c r="E241" s="24">
        <v>6.4976851851851855E-2</v>
      </c>
      <c r="F241" s="2">
        <f t="shared" si="14"/>
        <v>3.0794716517465333E-3</v>
      </c>
      <c r="G241">
        <f>IF(B241="F",VLOOKUP(D241,Barem!$B$2:$C$7,2,1),VLOOKUP(D241,Barem!$B$8:$C$13,2,1))</f>
        <v>5</v>
      </c>
      <c r="H241">
        <f>IF(G241=0,0,IF(B241="F",VLOOKUP(F241,Barem!$G$2:$H$7,2,1),VLOOKUP(F241,Barem!$G$8:$H$13,2,1)))</f>
        <v>4</v>
      </c>
      <c r="I241" s="20">
        <v>2</v>
      </c>
      <c r="J241" s="15">
        <f>VLOOKUP($C241, Barem!$L:$N,3,0)</f>
        <v>0.5</v>
      </c>
      <c r="K241" s="15">
        <f>VLOOKUP($C241, Barem!$L:$O,4,0)</f>
        <v>0.3</v>
      </c>
      <c r="L241" s="15">
        <f>VLOOKUP($C241, Barem!$L:$P,5,0)</f>
        <v>0.2</v>
      </c>
      <c r="M241" s="18">
        <f t="shared" si="15"/>
        <v>4.1000000000000005</v>
      </c>
      <c r="O241" s="33">
        <v>43142</v>
      </c>
    </row>
  </sheetData>
  <autoFilter ref="A1:M241"/>
  <conditionalFormatting sqref="A2:A48">
    <cfRule type="duplicateValues" dxfId="5" priority="23"/>
  </conditionalFormatting>
  <conditionalFormatting sqref="A49:A91">
    <cfRule type="duplicateValues" dxfId="4" priority="34"/>
  </conditionalFormatting>
  <conditionalFormatting sqref="A92:A126">
    <cfRule type="duplicateValues" dxfId="3" priority="48"/>
  </conditionalFormatting>
  <conditionalFormatting sqref="A127:A167">
    <cfRule type="duplicateValues" dxfId="2" priority="63"/>
  </conditionalFormatting>
  <conditionalFormatting sqref="A168:A204">
    <cfRule type="duplicateValues" dxfId="1" priority="76"/>
  </conditionalFormatting>
  <conditionalFormatting sqref="A205:A241">
    <cfRule type="duplicateValues" dxfId="0" priority="90"/>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abSelected="1" zoomScale="85" zoomScaleNormal="85" workbookViewId="0">
      <pane xSplit="2" ySplit="1" topLeftCell="C2" activePane="bottomRight" state="frozen"/>
      <selection pane="topRight" activeCell="B1" sqref="B1"/>
      <selection pane="bottomLeft" activeCell="A2" sqref="A2"/>
      <selection pane="bottomRight" activeCell="D25" sqref="D25"/>
    </sheetView>
  </sheetViews>
  <sheetFormatPr defaultRowHeight="15" x14ac:dyDescent="0.25"/>
  <cols>
    <col min="1" max="1" width="3.85546875" bestFit="1" customWidth="1"/>
    <col min="2" max="2" width="22.85546875" bestFit="1" customWidth="1"/>
    <col min="3" max="3" width="9.140625" style="29" customWidth="1"/>
    <col min="4" max="4" width="9" style="29" bestFit="1" customWidth="1"/>
    <col min="5" max="7" width="7.85546875" style="29" customWidth="1"/>
    <col min="8" max="14" width="7.85546875" style="26" customWidth="1"/>
    <col min="15" max="15" width="10.5703125" style="26" bestFit="1" customWidth="1"/>
    <col min="16" max="16" width="8.28515625" customWidth="1"/>
  </cols>
  <sheetData>
    <row r="1" spans="1:16" x14ac:dyDescent="0.25">
      <c r="A1" s="1" t="s">
        <v>120</v>
      </c>
      <c r="B1" s="1" t="s">
        <v>4</v>
      </c>
      <c r="C1" s="28">
        <v>1</v>
      </c>
      <c r="D1" s="28">
        <v>2</v>
      </c>
      <c r="E1" s="28">
        <v>3</v>
      </c>
      <c r="F1" s="28">
        <v>4</v>
      </c>
      <c r="G1" s="28">
        <v>5</v>
      </c>
      <c r="H1" s="27">
        <v>6</v>
      </c>
      <c r="I1" s="27">
        <v>7</v>
      </c>
      <c r="J1" s="28">
        <v>8</v>
      </c>
      <c r="K1" s="28">
        <v>9</v>
      </c>
      <c r="L1" s="28">
        <v>10</v>
      </c>
      <c r="M1" s="28">
        <v>11</v>
      </c>
      <c r="N1" s="28">
        <v>12</v>
      </c>
      <c r="O1" s="25" t="s">
        <v>116</v>
      </c>
      <c r="P1" s="1" t="s">
        <v>0</v>
      </c>
    </row>
    <row r="2" spans="1:16" x14ac:dyDescent="0.25">
      <c r="A2">
        <v>1</v>
      </c>
      <c r="B2" t="s">
        <v>76</v>
      </c>
      <c r="C2" s="29">
        <f>SUMIFS(Data!$M:$M,Data!$A:$A,Clasament_Diamond!$B2,Data!$C:$C,Clasament_Diamond!C$1)</f>
        <v>4.0999999999999996</v>
      </c>
      <c r="D2" s="29">
        <f>SUMIFS(Data!$M:$M,Data!$A:$A,Clasament_Diamond!$B2,Data!$C:$C,Clasament_Diamond!D$1)</f>
        <v>3.9</v>
      </c>
      <c r="E2" s="29">
        <f>SUMIFS(Data!$M:$M,Data!$A:$A,Clasament_Diamond!$B2,Data!$C:$C,Clasament_Diamond!E$1)</f>
        <v>4</v>
      </c>
      <c r="F2" s="29">
        <f>SUMIFS(Data!$M:$M,Data!$A:$A,Clasament_Diamond!$B2,Data!$C:$C,Clasament_Diamond!F$1)</f>
        <v>3.7</v>
      </c>
      <c r="G2" s="29">
        <f>SUMIFS(Data!$M:$M,Data!$A:$A,Clasament_Diamond!$B2,Data!$C:$C,Clasament_Diamond!G$1)</f>
        <v>3.2</v>
      </c>
      <c r="H2" s="29">
        <f>SUMIFS(Data!$M:$M,Data!$A:$A,Clasament_Diamond!$B2,Data!$C:$C,Clasament_Diamond!H$1)</f>
        <v>4.3000000000000007</v>
      </c>
      <c r="I2" s="29">
        <f>SUMIFS(Data!$M:$M,Data!$A:$A,Clasament_Diamond!$B2,Data!$C:$C,Clasament_Diamond!I$1)</f>
        <v>0</v>
      </c>
      <c r="J2" s="29">
        <f>SUMIFS(Data!$M:$M,Data!$A:$A,Clasament_Diamond!$B2,Data!$C:$C,Clasament_Diamond!J$1)</f>
        <v>0</v>
      </c>
      <c r="K2" s="29">
        <f>SUMIFS(Data!$M:$M,Data!$A:$A,Clasament_Diamond!$B2,Data!$C:$C,Clasament_Diamond!K$1)</f>
        <v>0</v>
      </c>
      <c r="L2" s="29">
        <f>SUMIFS(Data!$M:$M,Data!$A:$A,Clasament_Diamond!$B2,Data!$C:$C,Clasament_Diamond!L$1)</f>
        <v>0</v>
      </c>
      <c r="M2" s="29">
        <f>SUMIFS(Data!$M:$M,Data!$A:$A,Clasament_Diamond!$B2,Data!$C:$C,Clasament_Diamond!M$1)</f>
        <v>0</v>
      </c>
      <c r="N2" s="29">
        <f>SUMIFS(Data!$M:$M,Data!$A:$A,Clasament_Diamond!$B2,Data!$C:$C,Clasament_Diamond!N$1)</f>
        <v>0</v>
      </c>
      <c r="O2" s="26">
        <f>SUM(C2:N2)</f>
        <v>23.2</v>
      </c>
      <c r="P2">
        <f>SUMIF(Data!A:A,Clasament_Diamond!B2,Data!D:D)</f>
        <v>70.960000000000008</v>
      </c>
    </row>
    <row r="3" spans="1:16" x14ac:dyDescent="0.25">
      <c r="A3">
        <v>2</v>
      </c>
      <c r="B3" t="s">
        <v>95</v>
      </c>
      <c r="C3" s="29">
        <f>SUMIFS(Data!$M:$M,Data!$A:$A,Clasament_Diamond!$B3,Data!$C:$C,Clasament_Diamond!C$1)</f>
        <v>2.6</v>
      </c>
      <c r="D3" s="29">
        <f>SUMIFS(Data!$M:$M,Data!$A:$A,Clasament_Diamond!$B3,Data!$C:$C,Clasament_Diamond!D$1)</f>
        <v>3.2</v>
      </c>
      <c r="E3" s="29">
        <f>SUMIFS(Data!$M:$M,Data!$A:$A,Clasament_Diamond!$B3,Data!$C:$C,Clasament_Diamond!E$1)</f>
        <v>3.8</v>
      </c>
      <c r="F3" s="29">
        <f>SUMIFS(Data!$M:$M,Data!$A:$A,Clasament_Diamond!$B3,Data!$C:$C,Clasament_Diamond!F$1)</f>
        <v>3.8</v>
      </c>
      <c r="G3" s="29">
        <f>SUMIFS(Data!$M:$M,Data!$A:$A,Clasament_Diamond!$B3,Data!$C:$C,Clasament_Diamond!G$1)</f>
        <v>3.2</v>
      </c>
      <c r="H3" s="29">
        <f>SUMIFS(Data!$M:$M,Data!$A:$A,Clasament_Diamond!$B3,Data!$C:$C,Clasament_Diamond!H$1)</f>
        <v>4.1000000000000005</v>
      </c>
      <c r="I3" s="29">
        <f>SUMIFS(Data!$M:$M,Data!$A:$A,Clasament_Diamond!$B3,Data!$C:$C,Clasament_Diamond!I$1)</f>
        <v>0</v>
      </c>
      <c r="J3" s="29">
        <f>SUMIFS(Data!$M:$M,Data!$A:$A,Clasament_Diamond!$B3,Data!$C:$C,Clasament_Diamond!J$1)</f>
        <v>0</v>
      </c>
      <c r="K3" s="29">
        <f>SUMIFS(Data!$M:$M,Data!$A:$A,Clasament_Diamond!$B3,Data!$C:$C,Clasament_Diamond!K$1)</f>
        <v>0</v>
      </c>
      <c r="L3" s="29">
        <f>SUMIFS(Data!$M:$M,Data!$A:$A,Clasament_Diamond!$B3,Data!$C:$C,Clasament_Diamond!L$1)</f>
        <v>0</v>
      </c>
      <c r="M3" s="29">
        <f>SUMIFS(Data!$M:$M,Data!$A:$A,Clasament_Diamond!$B3,Data!$C:$C,Clasament_Diamond!M$1)</f>
        <v>0</v>
      </c>
      <c r="N3" s="29">
        <f>SUMIFS(Data!$M:$M,Data!$A:$A,Clasament_Diamond!$B3,Data!$C:$C,Clasament_Diamond!N$1)</f>
        <v>0</v>
      </c>
      <c r="O3" s="26">
        <f t="shared" ref="O3:O16" si="0">SUM(C3:N3)</f>
        <v>20.700000000000003</v>
      </c>
      <c r="P3">
        <f>SUMIF(Data!A:A,Clasament_Diamond!B3,Data!D:D)</f>
        <v>94.300000000000011</v>
      </c>
    </row>
    <row r="4" spans="1:16" x14ac:dyDescent="0.25">
      <c r="A4">
        <v>3</v>
      </c>
      <c r="B4" t="s">
        <v>74</v>
      </c>
      <c r="C4" s="29">
        <f>SUMIFS(Data!$M:$M,Data!$A:$A,Clasament_Diamond!$B4,Data!$C:$C,Clasament_Diamond!C$1)</f>
        <v>3.1</v>
      </c>
      <c r="D4" s="29">
        <f>SUMIFS(Data!$M:$M,Data!$A:$A,Clasament_Diamond!$B4,Data!$C:$C,Clasament_Diamond!D$1)</f>
        <v>2.7</v>
      </c>
      <c r="E4" s="29">
        <f>SUMIFS(Data!$M:$M,Data!$A:$A,Clasament_Diamond!$B4,Data!$C:$C,Clasament_Diamond!E$1)</f>
        <v>3.3</v>
      </c>
      <c r="F4" s="29">
        <f>SUMIFS(Data!$M:$M,Data!$A:$A,Clasament_Diamond!$B4,Data!$C:$C,Clasament_Diamond!F$1)</f>
        <v>2.9</v>
      </c>
      <c r="G4" s="29">
        <f>SUMIFS(Data!$M:$M,Data!$A:$A,Clasament_Diamond!$B4,Data!$C:$C,Clasament_Diamond!G$1)</f>
        <v>3.2</v>
      </c>
      <c r="H4" s="29">
        <f>SUMIFS(Data!$M:$M,Data!$A:$A,Clasament_Diamond!$B4,Data!$C:$C,Clasament_Diamond!H$1)</f>
        <v>3.6</v>
      </c>
      <c r="I4" s="29">
        <f>SUMIFS(Data!$M:$M,Data!$A:$A,Clasament_Diamond!$B4,Data!$C:$C,Clasament_Diamond!I$1)</f>
        <v>0</v>
      </c>
      <c r="J4" s="29">
        <f>SUMIFS(Data!$M:$M,Data!$A:$A,Clasament_Diamond!$B4,Data!$C:$C,Clasament_Diamond!J$1)</f>
        <v>0</v>
      </c>
      <c r="K4" s="29">
        <f>SUMIFS(Data!$M:$M,Data!$A:$A,Clasament_Diamond!$B4,Data!$C:$C,Clasament_Diamond!K$1)</f>
        <v>0</v>
      </c>
      <c r="L4" s="29">
        <f>SUMIFS(Data!$M:$M,Data!$A:$A,Clasament_Diamond!$B4,Data!$C:$C,Clasament_Diamond!L$1)</f>
        <v>0</v>
      </c>
      <c r="M4" s="29">
        <f>SUMIFS(Data!$M:$M,Data!$A:$A,Clasament_Diamond!$B4,Data!$C:$C,Clasament_Diamond!M$1)</f>
        <v>0</v>
      </c>
      <c r="N4" s="29">
        <f>SUMIFS(Data!$M:$M,Data!$A:$A,Clasament_Diamond!$B4,Data!$C:$C,Clasament_Diamond!N$1)</f>
        <v>0</v>
      </c>
      <c r="O4" s="26">
        <f t="shared" si="0"/>
        <v>18.800000000000004</v>
      </c>
      <c r="P4">
        <f>SUMIF(Data!A:A,Clasament_Diamond!B4,Data!D:D)</f>
        <v>98.039999999999992</v>
      </c>
    </row>
    <row r="5" spans="1:16" x14ac:dyDescent="0.25">
      <c r="A5">
        <v>4</v>
      </c>
      <c r="B5" t="s">
        <v>78</v>
      </c>
      <c r="C5" s="29">
        <f>SUMIFS(Data!$M:$M,Data!$A:$A,Clasament_Diamond!$B5,Data!$C:$C,Clasament_Diamond!C$1)</f>
        <v>3.4</v>
      </c>
      <c r="D5" s="29">
        <f>SUMIFS(Data!$M:$M,Data!$A:$A,Clasament_Diamond!$B5,Data!$C:$C,Clasament_Diamond!D$1)</f>
        <v>2.9</v>
      </c>
      <c r="E5" s="29">
        <f>SUMIFS(Data!$M:$M,Data!$A:$A,Clasament_Diamond!$B5,Data!$C:$C,Clasament_Diamond!E$1)</f>
        <v>2.7</v>
      </c>
      <c r="F5" s="29">
        <f>SUMIFS(Data!$M:$M,Data!$A:$A,Clasament_Diamond!$B5,Data!$C:$C,Clasament_Diamond!F$1)</f>
        <v>4.0999999999999996</v>
      </c>
      <c r="G5" s="29">
        <f>SUMIFS(Data!$M:$M,Data!$A:$A,Clasament_Diamond!$B5,Data!$C:$C,Clasament_Diamond!G$1)</f>
        <v>2.5</v>
      </c>
      <c r="H5" s="29">
        <f>SUMIFS(Data!$M:$M,Data!$A:$A,Clasament_Diamond!$B5,Data!$C:$C,Clasament_Diamond!H$1)</f>
        <v>3.2</v>
      </c>
      <c r="I5" s="29">
        <f>SUMIFS(Data!$M:$M,Data!$A:$A,Clasament_Diamond!$B5,Data!$C:$C,Clasament_Diamond!I$1)</f>
        <v>0</v>
      </c>
      <c r="J5" s="29">
        <f>SUMIFS(Data!$M:$M,Data!$A:$A,Clasament_Diamond!$B5,Data!$C:$C,Clasament_Diamond!J$1)</f>
        <v>0</v>
      </c>
      <c r="K5" s="29">
        <f>SUMIFS(Data!$M:$M,Data!$A:$A,Clasament_Diamond!$B5,Data!$C:$C,Clasament_Diamond!K$1)</f>
        <v>0</v>
      </c>
      <c r="L5" s="29">
        <f>SUMIFS(Data!$M:$M,Data!$A:$A,Clasament_Diamond!$B5,Data!$C:$C,Clasament_Diamond!L$1)</f>
        <v>0</v>
      </c>
      <c r="M5" s="29">
        <f>SUMIFS(Data!$M:$M,Data!$A:$A,Clasament_Diamond!$B5,Data!$C:$C,Clasament_Diamond!M$1)</f>
        <v>0</v>
      </c>
      <c r="N5" s="29">
        <f>SUMIFS(Data!$M:$M,Data!$A:$A,Clasament_Diamond!$B5,Data!$C:$C,Clasament_Diamond!N$1)</f>
        <v>0</v>
      </c>
      <c r="O5" s="26">
        <f t="shared" si="0"/>
        <v>18.8</v>
      </c>
      <c r="P5">
        <f>SUMIF(Data!A:A,Clasament_Diamond!B5,Data!D:D)</f>
        <v>104.95</v>
      </c>
    </row>
    <row r="6" spans="1:16" x14ac:dyDescent="0.25">
      <c r="A6">
        <v>5</v>
      </c>
      <c r="B6" t="s">
        <v>99</v>
      </c>
      <c r="C6" s="29">
        <f>SUMIFS(Data!$M:$M,Data!$A:$A,Clasament_Diamond!$B6,Data!$C:$C,Clasament_Diamond!C$1)</f>
        <v>3</v>
      </c>
      <c r="D6" s="29">
        <f>SUMIFS(Data!$M:$M,Data!$A:$A,Clasament_Diamond!$B6,Data!$C:$C,Clasament_Diamond!D$1)</f>
        <v>3.2</v>
      </c>
      <c r="E6" s="29">
        <f>SUMIFS(Data!$M:$M,Data!$A:$A,Clasament_Diamond!$B6,Data!$C:$C,Clasament_Diamond!E$1)</f>
        <v>2.3000000000000003</v>
      </c>
      <c r="F6" s="29">
        <f>SUMIFS(Data!$M:$M,Data!$A:$A,Clasament_Diamond!$B6,Data!$C:$C,Clasament_Diamond!F$1)</f>
        <v>2.8</v>
      </c>
      <c r="G6" s="29">
        <f>SUMIFS(Data!$M:$M,Data!$A:$A,Clasament_Diamond!$B6,Data!$C:$C,Clasament_Diamond!G$1)</f>
        <v>3.0999999999999996</v>
      </c>
      <c r="H6" s="29">
        <f>SUMIFS(Data!$M:$M,Data!$A:$A,Clasament_Diamond!$B6,Data!$C:$C,Clasament_Diamond!H$1)</f>
        <v>3.8</v>
      </c>
      <c r="I6" s="29">
        <f>SUMIFS(Data!$M:$M,Data!$A:$A,Clasament_Diamond!$B6,Data!$C:$C,Clasament_Diamond!I$1)</f>
        <v>0</v>
      </c>
      <c r="J6" s="29">
        <f>SUMIFS(Data!$M:$M,Data!$A:$A,Clasament_Diamond!$B6,Data!$C:$C,Clasament_Diamond!J$1)</f>
        <v>0</v>
      </c>
      <c r="K6" s="29">
        <f>SUMIFS(Data!$M:$M,Data!$A:$A,Clasament_Diamond!$B6,Data!$C:$C,Clasament_Diamond!K$1)</f>
        <v>0</v>
      </c>
      <c r="L6" s="29">
        <f>SUMIFS(Data!$M:$M,Data!$A:$A,Clasament_Diamond!$B6,Data!$C:$C,Clasament_Diamond!L$1)</f>
        <v>0</v>
      </c>
      <c r="M6" s="29">
        <f>SUMIFS(Data!$M:$M,Data!$A:$A,Clasament_Diamond!$B6,Data!$C:$C,Clasament_Diamond!M$1)</f>
        <v>0</v>
      </c>
      <c r="N6" s="29">
        <f>SUMIFS(Data!$M:$M,Data!$A:$A,Clasament_Diamond!$B6,Data!$C:$C,Clasament_Diamond!N$1)</f>
        <v>0</v>
      </c>
      <c r="O6" s="26">
        <f t="shared" si="0"/>
        <v>18.2</v>
      </c>
      <c r="P6">
        <f>SUMIF(Data!A:A,Clasament_Diamond!B6,Data!D:D)</f>
        <v>108.9</v>
      </c>
    </row>
    <row r="7" spans="1:16" x14ac:dyDescent="0.25">
      <c r="A7">
        <v>6</v>
      </c>
      <c r="B7" t="s">
        <v>96</v>
      </c>
      <c r="C7" s="29">
        <f>SUMIFS(Data!$M:$M,Data!$A:$A,Clasament_Diamond!$B7,Data!$C:$C,Clasament_Diamond!C$1)</f>
        <v>3.4</v>
      </c>
      <c r="D7" s="29">
        <f>SUMIFS(Data!$M:$M,Data!$A:$A,Clasament_Diamond!$B7,Data!$C:$C,Clasament_Diamond!D$1)</f>
        <v>3.2</v>
      </c>
      <c r="E7" s="29">
        <f>SUMIFS(Data!$M:$M,Data!$A:$A,Clasament_Diamond!$B7,Data!$C:$C,Clasament_Diamond!E$1)</f>
        <v>3.8</v>
      </c>
      <c r="F7" s="29">
        <f>SUMIFS(Data!$M:$M,Data!$A:$A,Clasament_Diamond!$B7,Data!$C:$C,Clasament_Diamond!F$1)</f>
        <v>3.1</v>
      </c>
      <c r="G7" s="29">
        <f>SUMIFS(Data!$M:$M,Data!$A:$A,Clasament_Diamond!$B7,Data!$C:$C,Clasament_Diamond!G$1)</f>
        <v>3.3</v>
      </c>
      <c r="H7" s="29">
        <f>SUMIFS(Data!$M:$M,Data!$A:$A,Clasament_Diamond!$B7,Data!$C:$C,Clasament_Diamond!H$1)</f>
        <v>1.2</v>
      </c>
      <c r="I7" s="29">
        <f>SUMIFS(Data!$M:$M,Data!$A:$A,Clasament_Diamond!$B7,Data!$C:$C,Clasament_Diamond!I$1)</f>
        <v>0</v>
      </c>
      <c r="J7" s="29">
        <f>SUMIFS(Data!$M:$M,Data!$A:$A,Clasament_Diamond!$B7,Data!$C:$C,Clasament_Diamond!J$1)</f>
        <v>0</v>
      </c>
      <c r="K7" s="29">
        <f>SUMIFS(Data!$M:$M,Data!$A:$A,Clasament_Diamond!$B7,Data!$C:$C,Clasament_Diamond!K$1)</f>
        <v>0</v>
      </c>
      <c r="L7" s="29">
        <f>SUMIFS(Data!$M:$M,Data!$A:$A,Clasament_Diamond!$B7,Data!$C:$C,Clasament_Diamond!L$1)</f>
        <v>0</v>
      </c>
      <c r="M7" s="29">
        <f>SUMIFS(Data!$M:$M,Data!$A:$A,Clasament_Diamond!$B7,Data!$C:$C,Clasament_Diamond!M$1)</f>
        <v>0</v>
      </c>
      <c r="N7" s="29">
        <f>SUMIFS(Data!$M:$M,Data!$A:$A,Clasament_Diamond!$B7,Data!$C:$C,Clasament_Diamond!N$1)</f>
        <v>0</v>
      </c>
      <c r="O7" s="26">
        <f t="shared" si="0"/>
        <v>17.999999999999996</v>
      </c>
      <c r="P7">
        <f>SUMIF(Data!A:A,Clasament_Diamond!B7,Data!D:D)</f>
        <v>84.4</v>
      </c>
    </row>
    <row r="8" spans="1:16" x14ac:dyDescent="0.25">
      <c r="A8">
        <v>7</v>
      </c>
      <c r="B8" t="s">
        <v>196</v>
      </c>
      <c r="C8" s="29">
        <f>SUMIFS(Data!$M:$M,Data!$A:$A,Clasament_Diamond!$B8,Data!$C:$C,Clasament_Diamond!C$1)</f>
        <v>3.1</v>
      </c>
      <c r="D8" s="29">
        <f>SUMIFS(Data!$M:$M,Data!$A:$A,Clasament_Diamond!$B8,Data!$C:$C,Clasament_Diamond!D$1)</f>
        <v>3.4</v>
      </c>
      <c r="E8" s="29">
        <f>SUMIFS(Data!$M:$M,Data!$A:$A,Clasament_Diamond!$B8,Data!$C:$C,Clasament_Diamond!E$1)</f>
        <v>0</v>
      </c>
      <c r="F8" s="29">
        <f>SUMIFS(Data!$M:$M,Data!$A:$A,Clasament_Diamond!$B8,Data!$C:$C,Clasament_Diamond!F$1)</f>
        <v>3</v>
      </c>
      <c r="G8" s="29">
        <f>SUMIFS(Data!$M:$M,Data!$A:$A,Clasament_Diamond!$B8,Data!$C:$C,Clasament_Diamond!G$1)</f>
        <v>3.4</v>
      </c>
      <c r="H8" s="29">
        <f>SUMIFS(Data!$M:$M,Data!$A:$A,Clasament_Diamond!$B8,Data!$C:$C,Clasament_Diamond!H$1)</f>
        <v>2.8</v>
      </c>
      <c r="I8" s="29">
        <f>SUMIFS(Data!$M:$M,Data!$A:$A,Clasament_Diamond!$B8,Data!$C:$C,Clasament_Diamond!I$1)</f>
        <v>0</v>
      </c>
      <c r="J8" s="29">
        <f>SUMIFS(Data!$M:$M,Data!$A:$A,Clasament_Diamond!$B8,Data!$C:$C,Clasament_Diamond!J$1)</f>
        <v>0</v>
      </c>
      <c r="K8" s="29">
        <f>SUMIFS(Data!$M:$M,Data!$A:$A,Clasament_Diamond!$B8,Data!$C:$C,Clasament_Diamond!K$1)</f>
        <v>0</v>
      </c>
      <c r="L8" s="29">
        <f>SUMIFS(Data!$M:$M,Data!$A:$A,Clasament_Diamond!$B8,Data!$C:$C,Clasament_Diamond!L$1)</f>
        <v>0</v>
      </c>
      <c r="M8" s="29">
        <f>SUMIFS(Data!$M:$M,Data!$A:$A,Clasament_Diamond!$B8,Data!$C:$C,Clasament_Diamond!M$1)</f>
        <v>0</v>
      </c>
      <c r="N8" s="29">
        <f>SUMIFS(Data!$M:$M,Data!$A:$A,Clasament_Diamond!$B8,Data!$C:$C,Clasament_Diamond!N$1)</f>
        <v>0</v>
      </c>
      <c r="O8" s="26">
        <f t="shared" si="0"/>
        <v>15.7</v>
      </c>
      <c r="P8">
        <f>SUMIF(Data!A:A,Clasament_Diamond!B8,Data!D:D)</f>
        <v>66.5</v>
      </c>
    </row>
    <row r="9" spans="1:16" x14ac:dyDescent="0.25">
      <c r="A9">
        <v>8</v>
      </c>
      <c r="B9" t="s">
        <v>88</v>
      </c>
      <c r="C9" s="29">
        <f>SUMIFS(Data!$M:$M,Data!$A:$A,Clasament_Diamond!$B9,Data!$C:$C,Clasament_Diamond!C$1)</f>
        <v>2</v>
      </c>
      <c r="D9" s="29">
        <f>SUMIFS(Data!$M:$M,Data!$A:$A,Clasament_Diamond!$B9,Data!$C:$C,Clasament_Diamond!D$1)</f>
        <v>2.8000000000000003</v>
      </c>
      <c r="E9" s="29">
        <f>SUMIFS(Data!$M:$M,Data!$A:$A,Clasament_Diamond!$B9,Data!$C:$C,Clasament_Diamond!E$1)</f>
        <v>2.2999999999999998</v>
      </c>
      <c r="F9" s="29">
        <f>SUMIFS(Data!$M:$M,Data!$A:$A,Clasament_Diamond!$B9,Data!$C:$C,Clasament_Diamond!F$1)</f>
        <v>2.2000000000000002</v>
      </c>
      <c r="G9" s="29">
        <f>SUMIFS(Data!$M:$M,Data!$A:$A,Clasament_Diamond!$B9,Data!$C:$C,Clasament_Diamond!G$1)</f>
        <v>3</v>
      </c>
      <c r="H9" s="29">
        <f>SUMIFS(Data!$M:$M,Data!$A:$A,Clasament_Diamond!$B9,Data!$C:$C,Clasament_Diamond!H$1)</f>
        <v>2.9000000000000004</v>
      </c>
      <c r="I9" s="29">
        <f>SUMIFS(Data!$M:$M,Data!$A:$A,Clasament_Diamond!$B9,Data!$C:$C,Clasament_Diamond!I$1)</f>
        <v>0</v>
      </c>
      <c r="J9" s="29">
        <f>SUMIFS(Data!$M:$M,Data!$A:$A,Clasament_Diamond!$B9,Data!$C:$C,Clasament_Diamond!J$1)</f>
        <v>0</v>
      </c>
      <c r="K9" s="29">
        <f>SUMIFS(Data!$M:$M,Data!$A:$A,Clasament_Diamond!$B9,Data!$C:$C,Clasament_Diamond!K$1)</f>
        <v>0</v>
      </c>
      <c r="L9" s="29">
        <f>SUMIFS(Data!$M:$M,Data!$A:$A,Clasament_Diamond!$B9,Data!$C:$C,Clasament_Diamond!L$1)</f>
        <v>0</v>
      </c>
      <c r="M9" s="29">
        <f>SUMIFS(Data!$M:$M,Data!$A:$A,Clasament_Diamond!$B9,Data!$C:$C,Clasament_Diamond!M$1)</f>
        <v>0</v>
      </c>
      <c r="N9" s="29">
        <f>SUMIFS(Data!$M:$M,Data!$A:$A,Clasament_Diamond!$B9,Data!$C:$C,Clasament_Diamond!N$1)</f>
        <v>0</v>
      </c>
      <c r="O9" s="26">
        <f t="shared" si="0"/>
        <v>15.200000000000001</v>
      </c>
      <c r="P9">
        <f>SUMIF(Data!A:A,Clasament_Diamond!B9,Data!D:D)</f>
        <v>49.940000000000005</v>
      </c>
    </row>
    <row r="10" spans="1:16" x14ac:dyDescent="0.25">
      <c r="A10">
        <v>9</v>
      </c>
      <c r="B10" t="s">
        <v>92</v>
      </c>
      <c r="C10" s="29">
        <f>SUMIFS(Data!$M:$M,Data!$A:$A,Clasament_Diamond!$B10,Data!$C:$C,Clasament_Diamond!C$1)</f>
        <v>3.3</v>
      </c>
      <c r="D10" s="29">
        <f>SUMIFS(Data!$M:$M,Data!$A:$A,Clasament_Diamond!$B10,Data!$C:$C,Clasament_Diamond!D$1)</f>
        <v>3.4</v>
      </c>
      <c r="E10" s="29">
        <f>SUMIFS(Data!$M:$M,Data!$A:$A,Clasament_Diamond!$B10,Data!$C:$C,Clasament_Diamond!E$1)</f>
        <v>2.4000000000000004</v>
      </c>
      <c r="F10" s="29">
        <f>SUMIFS(Data!$M:$M,Data!$A:$A,Clasament_Diamond!$B10,Data!$C:$C,Clasament_Diamond!F$1)</f>
        <v>3.1</v>
      </c>
      <c r="G10" s="29">
        <f>SUMIFS(Data!$M:$M,Data!$A:$A,Clasament_Diamond!$B10,Data!$C:$C,Clasament_Diamond!G$1)</f>
        <v>2.9</v>
      </c>
      <c r="H10" s="29">
        <f>SUMIFS(Data!$M:$M,Data!$A:$A,Clasament_Diamond!$B10,Data!$C:$C,Clasament_Diamond!H$1)</f>
        <v>0</v>
      </c>
      <c r="I10" s="29">
        <f>SUMIFS(Data!$M:$M,Data!$A:$A,Clasament_Diamond!$B10,Data!$C:$C,Clasament_Diamond!I$1)</f>
        <v>0</v>
      </c>
      <c r="J10" s="29">
        <f>SUMIFS(Data!$M:$M,Data!$A:$A,Clasament_Diamond!$B10,Data!$C:$C,Clasament_Diamond!J$1)</f>
        <v>0</v>
      </c>
      <c r="K10" s="29">
        <f>SUMIFS(Data!$M:$M,Data!$A:$A,Clasament_Diamond!$B10,Data!$C:$C,Clasament_Diamond!K$1)</f>
        <v>0</v>
      </c>
      <c r="L10" s="29">
        <f>SUMIFS(Data!$M:$M,Data!$A:$A,Clasament_Diamond!$B10,Data!$C:$C,Clasament_Diamond!L$1)</f>
        <v>0</v>
      </c>
      <c r="M10" s="29">
        <f>SUMIFS(Data!$M:$M,Data!$A:$A,Clasament_Diamond!$B10,Data!$C:$C,Clasament_Diamond!M$1)</f>
        <v>0</v>
      </c>
      <c r="N10" s="29">
        <f>SUMIFS(Data!$M:$M,Data!$A:$A,Clasament_Diamond!$B10,Data!$C:$C,Clasament_Diamond!N$1)</f>
        <v>0</v>
      </c>
      <c r="O10" s="26">
        <f t="shared" si="0"/>
        <v>15.1</v>
      </c>
      <c r="P10">
        <f>SUMIF(Data!A:A,Clasament_Diamond!B10,Data!D:D)</f>
        <v>88.8</v>
      </c>
    </row>
    <row r="11" spans="1:16" x14ac:dyDescent="0.25">
      <c r="A11">
        <v>10</v>
      </c>
      <c r="B11" t="s">
        <v>91</v>
      </c>
      <c r="C11" s="29">
        <f>SUMIFS(Data!$M:$M,Data!$A:$A,Clasament_Diamond!$B11,Data!$C:$C,Clasament_Diamond!C$1)</f>
        <v>2.5999999999999996</v>
      </c>
      <c r="D11" s="29">
        <f>SUMIFS(Data!$M:$M,Data!$A:$A,Clasament_Diamond!$B11,Data!$C:$C,Clasament_Diamond!D$1)</f>
        <v>1.4000000000000001</v>
      </c>
      <c r="E11" s="29">
        <f>SUMIFS(Data!$M:$M,Data!$A:$A,Clasament_Diamond!$B11,Data!$C:$C,Clasament_Diamond!E$1)</f>
        <v>1.4</v>
      </c>
      <c r="F11" s="29">
        <f>SUMIFS(Data!$M:$M,Data!$A:$A,Clasament_Diamond!$B11,Data!$C:$C,Clasament_Diamond!F$1)</f>
        <v>2.9</v>
      </c>
      <c r="G11" s="29">
        <f>SUMIFS(Data!$M:$M,Data!$A:$A,Clasament_Diamond!$B11,Data!$C:$C,Clasament_Diamond!G$1)</f>
        <v>0</v>
      </c>
      <c r="H11" s="29">
        <f>SUMIFS(Data!$M:$M,Data!$A:$A,Clasament_Diamond!$B11,Data!$C:$C,Clasament_Diamond!H$1)</f>
        <v>1.7000000000000002</v>
      </c>
      <c r="I11" s="29">
        <f>SUMIFS(Data!$M:$M,Data!$A:$A,Clasament_Diamond!$B11,Data!$C:$C,Clasament_Diamond!I$1)</f>
        <v>0</v>
      </c>
      <c r="J11" s="29">
        <f>SUMIFS(Data!$M:$M,Data!$A:$A,Clasament_Diamond!$B11,Data!$C:$C,Clasament_Diamond!J$1)</f>
        <v>0</v>
      </c>
      <c r="K11" s="29">
        <f>SUMIFS(Data!$M:$M,Data!$A:$A,Clasament_Diamond!$B11,Data!$C:$C,Clasament_Diamond!K$1)</f>
        <v>0</v>
      </c>
      <c r="L11" s="29">
        <f>SUMIFS(Data!$M:$M,Data!$A:$A,Clasament_Diamond!$B11,Data!$C:$C,Clasament_Diamond!L$1)</f>
        <v>0</v>
      </c>
      <c r="M11" s="29">
        <f>SUMIFS(Data!$M:$M,Data!$A:$A,Clasament_Diamond!$B11,Data!$C:$C,Clasament_Diamond!M$1)</f>
        <v>0</v>
      </c>
      <c r="N11" s="29">
        <f>SUMIFS(Data!$M:$M,Data!$A:$A,Clasament_Diamond!$B11,Data!$C:$C,Clasament_Diamond!N$1)</f>
        <v>0</v>
      </c>
      <c r="O11" s="26">
        <f t="shared" si="0"/>
        <v>10</v>
      </c>
      <c r="P11">
        <f>SUMIF(Data!A:A,Clasament_Diamond!B11,Data!D:D)</f>
        <v>38.950000000000003</v>
      </c>
    </row>
    <row r="12" spans="1:16" x14ac:dyDescent="0.25">
      <c r="A12">
        <v>11</v>
      </c>
      <c r="B12" t="s">
        <v>80</v>
      </c>
      <c r="C12" s="29">
        <f>SUMIFS(Data!$M:$M,Data!$A:$A,Clasament_Diamond!$B12,Data!$C:$C,Clasament_Diamond!C$1)</f>
        <v>0</v>
      </c>
      <c r="D12" s="29">
        <f>SUMIFS(Data!$M:$M,Data!$A:$A,Clasament_Diamond!$B12,Data!$C:$C,Clasament_Diamond!D$1)</f>
        <v>0</v>
      </c>
      <c r="E12" s="29">
        <f>SUMIFS(Data!$M:$M,Data!$A:$A,Clasament_Diamond!$B12,Data!$C:$C,Clasament_Diamond!E$1)</f>
        <v>0</v>
      </c>
      <c r="F12" s="29">
        <f>SUMIFS(Data!$M:$M,Data!$A:$A,Clasament_Diamond!$B12,Data!$C:$C,Clasament_Diamond!F$1)</f>
        <v>3.5</v>
      </c>
      <c r="G12" s="29">
        <f>SUMIFS(Data!$M:$M,Data!$A:$A,Clasament_Diamond!$B12,Data!$C:$C,Clasament_Diamond!G$1)</f>
        <v>2.5</v>
      </c>
      <c r="H12" s="29">
        <f>SUMIFS(Data!$M:$M,Data!$A:$A,Clasament_Diamond!$B12,Data!$C:$C,Clasament_Diamond!H$1)</f>
        <v>3.2</v>
      </c>
      <c r="I12" s="29">
        <f>SUMIFS(Data!$M:$M,Data!$A:$A,Clasament_Diamond!$B12,Data!$C:$C,Clasament_Diamond!I$1)</f>
        <v>0</v>
      </c>
      <c r="J12" s="29">
        <f>SUMIFS(Data!$M:$M,Data!$A:$A,Clasament_Diamond!$B12,Data!$C:$C,Clasament_Diamond!J$1)</f>
        <v>0</v>
      </c>
      <c r="K12" s="29">
        <f>SUMIFS(Data!$M:$M,Data!$A:$A,Clasament_Diamond!$B12,Data!$C:$C,Clasament_Diamond!K$1)</f>
        <v>0</v>
      </c>
      <c r="L12" s="29">
        <f>SUMIFS(Data!$M:$M,Data!$A:$A,Clasament_Diamond!$B12,Data!$C:$C,Clasament_Diamond!L$1)</f>
        <v>0</v>
      </c>
      <c r="M12" s="29">
        <f>SUMIFS(Data!$M:$M,Data!$A:$A,Clasament_Diamond!$B12,Data!$C:$C,Clasament_Diamond!M$1)</f>
        <v>0</v>
      </c>
      <c r="N12" s="29">
        <f>SUMIFS(Data!$M:$M,Data!$A:$A,Clasament_Diamond!$B12,Data!$C:$C,Clasament_Diamond!N$1)</f>
        <v>0</v>
      </c>
      <c r="O12" s="26">
        <f t="shared" si="0"/>
        <v>9.1999999999999993</v>
      </c>
      <c r="P12">
        <f>SUMIF(Data!A:A,Clasament_Diamond!B12,Data!D:D)</f>
        <v>32.1</v>
      </c>
    </row>
    <row r="13" spans="1:16" x14ac:dyDescent="0.25">
      <c r="A13">
        <v>12</v>
      </c>
      <c r="B13" t="s">
        <v>97</v>
      </c>
      <c r="C13" s="29">
        <f>SUMIFS(Data!$M:$M,Data!$A:$A,Clasament_Diamond!$B13,Data!$C:$C,Clasament_Diamond!C$1)</f>
        <v>3.3</v>
      </c>
      <c r="D13" s="29">
        <f>SUMIFS(Data!$M:$M,Data!$A:$A,Clasament_Diamond!$B13,Data!$C:$C,Clasament_Diamond!D$1)</f>
        <v>2.8000000000000003</v>
      </c>
      <c r="E13" s="29">
        <f>SUMIFS(Data!$M:$M,Data!$A:$A,Clasament_Diamond!$B13,Data!$C:$C,Clasament_Diamond!E$1)</f>
        <v>0</v>
      </c>
      <c r="F13" s="29">
        <f>SUMIFS(Data!$M:$M,Data!$A:$A,Clasament_Diamond!$B13,Data!$C:$C,Clasament_Diamond!F$1)</f>
        <v>2.2999999999999998</v>
      </c>
      <c r="G13" s="29">
        <f>SUMIFS(Data!$M:$M,Data!$A:$A,Clasament_Diamond!$B13,Data!$C:$C,Clasament_Diamond!G$1)</f>
        <v>0</v>
      </c>
      <c r="H13" s="29">
        <f>SUMIFS(Data!$M:$M,Data!$A:$A,Clasament_Diamond!$B13,Data!$C:$C,Clasament_Diamond!H$1)</f>
        <v>0</v>
      </c>
      <c r="I13" s="29">
        <f>SUMIFS(Data!$M:$M,Data!$A:$A,Clasament_Diamond!$B13,Data!$C:$C,Clasament_Diamond!I$1)</f>
        <v>0</v>
      </c>
      <c r="J13" s="29">
        <f>SUMIFS(Data!$M:$M,Data!$A:$A,Clasament_Diamond!$B13,Data!$C:$C,Clasament_Diamond!J$1)</f>
        <v>0</v>
      </c>
      <c r="K13" s="29">
        <f>SUMIFS(Data!$M:$M,Data!$A:$A,Clasament_Diamond!$B13,Data!$C:$C,Clasament_Diamond!K$1)</f>
        <v>0</v>
      </c>
      <c r="L13" s="29">
        <f>SUMIFS(Data!$M:$M,Data!$A:$A,Clasament_Diamond!$B13,Data!$C:$C,Clasament_Diamond!L$1)</f>
        <v>0</v>
      </c>
      <c r="M13" s="29">
        <f>SUMIFS(Data!$M:$M,Data!$A:$A,Clasament_Diamond!$B13,Data!$C:$C,Clasament_Diamond!M$1)</f>
        <v>0</v>
      </c>
      <c r="N13" s="29">
        <f>SUMIFS(Data!$M:$M,Data!$A:$A,Clasament_Diamond!$B13,Data!$C:$C,Clasament_Diamond!N$1)</f>
        <v>0</v>
      </c>
      <c r="O13" s="26">
        <f t="shared" si="0"/>
        <v>8.3999999999999986</v>
      </c>
      <c r="P13">
        <f>SUMIF(Data!A:A,Clasament_Diamond!B13,Data!D:D)</f>
        <v>22.81</v>
      </c>
    </row>
    <row r="14" spans="1:16" x14ac:dyDescent="0.25">
      <c r="A14">
        <v>13</v>
      </c>
      <c r="B14" t="s">
        <v>110</v>
      </c>
      <c r="C14" s="29">
        <f>SUMIFS(Data!$M:$M,Data!$A:$A,Clasament_Diamond!$B14,Data!$C:$C,Clasament_Diamond!C$1)</f>
        <v>3</v>
      </c>
      <c r="D14" s="29">
        <f>SUMIFS(Data!$M:$M,Data!$A:$A,Clasament_Diamond!$B14,Data!$C:$C,Clasament_Diamond!D$1)</f>
        <v>2.8000000000000003</v>
      </c>
      <c r="E14" s="29">
        <f>SUMIFS(Data!$M:$M,Data!$A:$A,Clasament_Diamond!$B14,Data!$C:$C,Clasament_Diamond!E$1)</f>
        <v>0</v>
      </c>
      <c r="F14" s="29">
        <f>SUMIFS(Data!$M:$M,Data!$A:$A,Clasament_Diamond!$B14,Data!$C:$C,Clasament_Diamond!F$1)</f>
        <v>0</v>
      </c>
      <c r="G14" s="29">
        <f>SUMIFS(Data!$M:$M,Data!$A:$A,Clasament_Diamond!$B14,Data!$C:$C,Clasament_Diamond!G$1)</f>
        <v>0</v>
      </c>
      <c r="H14" s="29">
        <f>SUMIFS(Data!$M:$M,Data!$A:$A,Clasament_Diamond!$B14,Data!$C:$C,Clasament_Diamond!H$1)</f>
        <v>0</v>
      </c>
      <c r="I14" s="29">
        <f>SUMIFS(Data!$M:$M,Data!$A:$A,Clasament_Diamond!$B14,Data!$C:$C,Clasament_Diamond!I$1)</f>
        <v>0</v>
      </c>
      <c r="J14" s="29">
        <f>SUMIFS(Data!$M:$M,Data!$A:$A,Clasament_Diamond!$B14,Data!$C:$C,Clasament_Diamond!J$1)</f>
        <v>0</v>
      </c>
      <c r="K14" s="29">
        <f>SUMIFS(Data!$M:$M,Data!$A:$A,Clasament_Diamond!$B14,Data!$C:$C,Clasament_Diamond!K$1)</f>
        <v>0</v>
      </c>
      <c r="L14" s="29">
        <f>SUMIFS(Data!$M:$M,Data!$A:$A,Clasament_Diamond!$B14,Data!$C:$C,Clasament_Diamond!L$1)</f>
        <v>0</v>
      </c>
      <c r="M14" s="29">
        <f>SUMIFS(Data!$M:$M,Data!$A:$A,Clasament_Diamond!$B14,Data!$C:$C,Clasament_Diamond!M$1)</f>
        <v>0</v>
      </c>
      <c r="N14" s="29">
        <f>SUMIFS(Data!$M:$M,Data!$A:$A,Clasament_Diamond!$B14,Data!$C:$C,Clasament_Diamond!N$1)</f>
        <v>0</v>
      </c>
      <c r="O14" s="26">
        <f t="shared" si="0"/>
        <v>5.8000000000000007</v>
      </c>
      <c r="P14">
        <f>SUMIF(Data!A:A,Clasament_Diamond!B14,Data!D:D)</f>
        <v>12</v>
      </c>
    </row>
    <row r="15" spans="1:16" x14ac:dyDescent="0.25">
      <c r="A15">
        <v>14</v>
      </c>
      <c r="B15" t="s">
        <v>102</v>
      </c>
      <c r="C15" s="29">
        <f>SUMIFS(Data!$M:$M,Data!$A:$A,Clasament_Diamond!$B15,Data!$C:$C,Clasament_Diamond!C$1)</f>
        <v>3.1</v>
      </c>
      <c r="D15" s="29">
        <f>SUMIFS(Data!$M:$M,Data!$A:$A,Clasament_Diamond!$B15,Data!$C:$C,Clasament_Diamond!D$1)</f>
        <v>0</v>
      </c>
      <c r="E15" s="29">
        <f>SUMIFS(Data!$M:$M,Data!$A:$A,Clasament_Diamond!$B15,Data!$C:$C,Clasament_Diamond!E$1)</f>
        <v>0</v>
      </c>
      <c r="F15" s="29">
        <f>SUMIFS(Data!$M:$M,Data!$A:$A,Clasament_Diamond!$B15,Data!$C:$C,Clasament_Diamond!F$1)</f>
        <v>0</v>
      </c>
      <c r="G15" s="29">
        <f>SUMIFS(Data!$M:$M,Data!$A:$A,Clasament_Diamond!$B15,Data!$C:$C,Clasament_Diamond!G$1)</f>
        <v>0</v>
      </c>
      <c r="H15" s="29">
        <f>SUMIFS(Data!$M:$M,Data!$A:$A,Clasament_Diamond!$B15,Data!$C:$C,Clasament_Diamond!H$1)</f>
        <v>0</v>
      </c>
      <c r="I15" s="29">
        <f>SUMIFS(Data!$M:$M,Data!$A:$A,Clasament_Diamond!$B15,Data!$C:$C,Clasament_Diamond!I$1)</f>
        <v>0</v>
      </c>
      <c r="J15" s="29">
        <f>SUMIFS(Data!$M:$M,Data!$A:$A,Clasament_Diamond!$B15,Data!$C:$C,Clasament_Diamond!J$1)</f>
        <v>0</v>
      </c>
      <c r="K15" s="29">
        <f>SUMIFS(Data!$M:$M,Data!$A:$A,Clasament_Diamond!$B15,Data!$C:$C,Clasament_Diamond!K$1)</f>
        <v>0</v>
      </c>
      <c r="L15" s="29">
        <f>SUMIFS(Data!$M:$M,Data!$A:$A,Clasament_Diamond!$B15,Data!$C:$C,Clasament_Diamond!L$1)</f>
        <v>0</v>
      </c>
      <c r="M15" s="29">
        <f>SUMIFS(Data!$M:$M,Data!$A:$A,Clasament_Diamond!$B15,Data!$C:$C,Clasament_Diamond!M$1)</f>
        <v>0</v>
      </c>
      <c r="N15" s="29">
        <f>SUMIFS(Data!$M:$M,Data!$A:$A,Clasament_Diamond!$B15,Data!$C:$C,Clasament_Diamond!N$1)</f>
        <v>0</v>
      </c>
      <c r="O15" s="26">
        <f t="shared" si="0"/>
        <v>3.1</v>
      </c>
      <c r="P15">
        <f>SUMIF(Data!A:A,Clasament_Diamond!B15,Data!D:D)</f>
        <v>21.7</v>
      </c>
    </row>
    <row r="16" spans="1:16" x14ac:dyDescent="0.25">
      <c r="A16">
        <v>15</v>
      </c>
      <c r="B16" t="s">
        <v>98</v>
      </c>
      <c r="C16" s="29">
        <f>SUMIFS(Data!$M:$M,Data!$A:$A,Clasament_Diamond!$B16,Data!$C:$C,Clasament_Diamond!C$1)</f>
        <v>0</v>
      </c>
      <c r="D16" s="29">
        <f>SUMIFS(Data!$M:$M,Data!$A:$A,Clasament_Diamond!$B16,Data!$C:$C,Clasament_Diamond!D$1)</f>
        <v>0</v>
      </c>
      <c r="E16" s="29">
        <f>SUMIFS(Data!$M:$M,Data!$A:$A,Clasament_Diamond!$B16,Data!$C:$C,Clasament_Diamond!E$1)</f>
        <v>0</v>
      </c>
      <c r="F16" s="29">
        <f>SUMIFS(Data!$M:$M,Data!$A:$A,Clasament_Diamond!$B16,Data!$C:$C,Clasament_Diamond!F$1)</f>
        <v>0</v>
      </c>
      <c r="G16" s="29">
        <f>SUMIFS(Data!$M:$M,Data!$A:$A,Clasament_Diamond!$B16,Data!$C:$C,Clasament_Diamond!G$1)</f>
        <v>0</v>
      </c>
      <c r="H16" s="29">
        <f>SUMIFS(Data!$M:$M,Data!$A:$A,Clasament_Diamond!$B16,Data!$C:$C,Clasament_Diamond!H$1)</f>
        <v>0</v>
      </c>
      <c r="I16" s="29">
        <f>SUMIFS(Data!$M:$M,Data!$A:$A,Clasament_Diamond!$B16,Data!$C:$C,Clasament_Diamond!I$1)</f>
        <v>0</v>
      </c>
      <c r="J16" s="29">
        <f>SUMIFS(Data!$M:$M,Data!$A:$A,Clasament_Diamond!$B16,Data!$C:$C,Clasament_Diamond!J$1)</f>
        <v>0</v>
      </c>
      <c r="K16" s="29">
        <f>SUMIFS(Data!$M:$M,Data!$A:$A,Clasament_Diamond!$B16,Data!$C:$C,Clasament_Diamond!K$1)</f>
        <v>0</v>
      </c>
      <c r="L16" s="29">
        <f>SUMIFS(Data!$M:$M,Data!$A:$A,Clasament_Diamond!$B16,Data!$C:$C,Clasament_Diamond!L$1)</f>
        <v>0</v>
      </c>
      <c r="M16" s="29">
        <f>SUMIFS(Data!$M:$M,Data!$A:$A,Clasament_Diamond!$B16,Data!$C:$C,Clasament_Diamond!M$1)</f>
        <v>0</v>
      </c>
      <c r="N16" s="29">
        <f>SUMIFS(Data!$M:$M,Data!$A:$A,Clasament_Diamond!$B16,Data!$C:$C,Clasament_Diamond!N$1)</f>
        <v>0</v>
      </c>
      <c r="O16" s="26">
        <f t="shared" si="0"/>
        <v>0</v>
      </c>
      <c r="P16">
        <f>SUMIF(Data!A:A,Clasament_Diamond!B16,Data!D:D)</f>
        <v>0</v>
      </c>
    </row>
  </sheetData>
  <sortState ref="B2:P16">
    <sortCondition descending="1" ref="O2:O16"/>
    <sortCondition descending="1" ref="P2:P16"/>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zoomScale="85" zoomScaleNormal="85" workbookViewId="0">
      <pane xSplit="2" ySplit="1" topLeftCell="C2" activePane="bottomRight" state="frozen"/>
      <selection pane="topRight" activeCell="B1" sqref="B1"/>
      <selection pane="bottomLeft" activeCell="A2" sqref="A2"/>
      <selection pane="bottomRight" activeCell="H12" sqref="H12"/>
    </sheetView>
  </sheetViews>
  <sheetFormatPr defaultRowHeight="15" x14ac:dyDescent="0.25"/>
  <cols>
    <col min="1" max="1" width="3.85546875" bestFit="1" customWidth="1"/>
    <col min="2" max="2" width="22.85546875" bestFit="1" customWidth="1"/>
    <col min="3" max="3" width="9.140625" style="29" customWidth="1"/>
    <col min="4" max="7" width="7.85546875" style="29" customWidth="1"/>
    <col min="8" max="8" width="9" style="26" bestFit="1" customWidth="1"/>
    <col min="9" max="14" width="7.85546875" style="26" customWidth="1"/>
    <col min="15" max="15" width="10.5703125" style="26" bestFit="1" customWidth="1"/>
    <col min="16" max="16" width="8.28515625" customWidth="1"/>
  </cols>
  <sheetData>
    <row r="1" spans="1:16" x14ac:dyDescent="0.25">
      <c r="A1" s="1" t="s">
        <v>120</v>
      </c>
      <c r="B1" s="1" t="s">
        <v>4</v>
      </c>
      <c r="C1" s="28">
        <v>1</v>
      </c>
      <c r="D1" s="28">
        <v>2</v>
      </c>
      <c r="E1" s="28">
        <v>3</v>
      </c>
      <c r="F1" s="28">
        <v>4</v>
      </c>
      <c r="G1" s="28">
        <v>5</v>
      </c>
      <c r="H1" s="27">
        <v>6</v>
      </c>
      <c r="I1" s="28">
        <v>7</v>
      </c>
      <c r="J1" s="28">
        <v>8</v>
      </c>
      <c r="K1" s="28">
        <v>9</v>
      </c>
      <c r="L1" s="28">
        <v>10</v>
      </c>
      <c r="M1" s="28">
        <v>11</v>
      </c>
      <c r="N1" s="27">
        <v>12</v>
      </c>
      <c r="O1" s="25" t="s">
        <v>116</v>
      </c>
      <c r="P1" s="1" t="s">
        <v>0</v>
      </c>
    </row>
    <row r="2" spans="1:16" x14ac:dyDescent="0.25">
      <c r="A2">
        <v>1</v>
      </c>
      <c r="B2" t="s">
        <v>85</v>
      </c>
      <c r="C2" s="29">
        <f>SUMIFS(Data!$M:$M,Data!$A:$A,Clasament_Gold!$B2,Data!$C:$C,Clasament_Gold!C$1)</f>
        <v>2.5</v>
      </c>
      <c r="D2" s="29">
        <f>SUMIFS(Data!$M:$M,Data!$A:$A,Clasament_Gold!$B2,Data!$C:$C,Clasament_Gold!D$1)</f>
        <v>2.9</v>
      </c>
      <c r="E2" s="29">
        <f>SUMIFS(Data!$M:$M,Data!$A:$A,Clasament_Gold!$B2,Data!$C:$C,Clasament_Gold!E$1)</f>
        <v>3.5</v>
      </c>
      <c r="F2" s="29">
        <f>SUMIFS(Data!$M:$M,Data!$A:$A,Clasament_Gold!$B2,Data!$C:$C,Clasament_Gold!F$1)</f>
        <v>3.4</v>
      </c>
      <c r="G2" s="29">
        <f>SUMIFS(Data!$M:$M,Data!$A:$A,Clasament_Gold!$B2,Data!$C:$C,Clasament_Gold!G$1)</f>
        <v>3.1999999999999997</v>
      </c>
      <c r="H2" s="29">
        <f>SUMIFS(Data!$M:$M,Data!$A:$A,Clasament_Gold!$B2,Data!$C:$C,Clasament_Gold!H$1)</f>
        <v>3.8</v>
      </c>
      <c r="I2" s="29">
        <f>SUMIFS(Data!$M:$M,Data!$A:$A,Clasament_Gold!$B2,Data!$C:$C,Clasament_Gold!I$1)</f>
        <v>0</v>
      </c>
      <c r="J2" s="29">
        <f>SUMIFS(Data!$M:$M,Data!$A:$A,Clasament_Gold!$B2,Data!$C:$C,Clasament_Gold!J$1)</f>
        <v>0</v>
      </c>
      <c r="K2" s="29">
        <f>SUMIFS(Data!$M:$M,Data!$A:$A,Clasament_Gold!$B2,Data!$C:$C,Clasament_Gold!K$1)</f>
        <v>0</v>
      </c>
      <c r="L2" s="29">
        <f>SUMIFS(Data!$M:$M,Data!$A:$A,Clasament_Gold!$B2,Data!$C:$C,Clasament_Gold!L$1)</f>
        <v>0</v>
      </c>
      <c r="M2" s="29">
        <f>SUMIFS(Data!$M:$M,Data!$A:$A,Clasament_Gold!$B2,Data!$C:$C,Clasament_Gold!M$1)</f>
        <v>0</v>
      </c>
      <c r="N2" s="29">
        <f>SUMIFS(Data!$M:$M,Data!$A:$A,Clasament_Gold!$B2,Data!$C:$C,Clasament_Gold!N$1)</f>
        <v>0</v>
      </c>
      <c r="O2" s="26">
        <f>SUM(C2:N2)</f>
        <v>19.3</v>
      </c>
      <c r="P2">
        <f>SUMIF(Data!A:A,Clasament_Gold!B2,Data!D:D)</f>
        <v>107.12</v>
      </c>
    </row>
    <row r="3" spans="1:16" x14ac:dyDescent="0.25">
      <c r="A3">
        <v>2</v>
      </c>
      <c r="B3" t="s">
        <v>84</v>
      </c>
      <c r="C3" s="29">
        <f>SUMIFS(Data!$M:$M,Data!$A:$A,Clasament_Gold!$B3,Data!$C:$C,Clasament_Gold!C$1)</f>
        <v>3.9</v>
      </c>
      <c r="D3" s="29">
        <f>SUMIFS(Data!$M:$M,Data!$A:$A,Clasament_Gold!$B3,Data!$C:$C,Clasament_Gold!D$1)</f>
        <v>2.9</v>
      </c>
      <c r="E3" s="29">
        <f>SUMIFS(Data!$M:$M,Data!$A:$A,Clasament_Gold!$B3,Data!$C:$C,Clasament_Gold!E$1)</f>
        <v>2.5</v>
      </c>
      <c r="F3" s="29">
        <f>SUMIFS(Data!$M:$M,Data!$A:$A,Clasament_Gold!$B3,Data!$C:$C,Clasament_Gold!F$1)</f>
        <v>3.4</v>
      </c>
      <c r="G3" s="29">
        <f>SUMIFS(Data!$M:$M,Data!$A:$A,Clasament_Gold!$B3,Data!$C:$C,Clasament_Gold!G$1)</f>
        <v>2.5</v>
      </c>
      <c r="H3" s="29">
        <f>SUMIFS(Data!$M:$M,Data!$A:$A,Clasament_Gold!$B3,Data!$C:$C,Clasament_Gold!H$1)</f>
        <v>3.3</v>
      </c>
      <c r="I3" s="29">
        <f>SUMIFS(Data!$M:$M,Data!$A:$A,Clasament_Gold!$B3,Data!$C:$C,Clasament_Gold!I$1)</f>
        <v>0</v>
      </c>
      <c r="J3" s="29">
        <f>SUMIFS(Data!$M:$M,Data!$A:$A,Clasament_Gold!$B3,Data!$C:$C,Clasament_Gold!J$1)</f>
        <v>0</v>
      </c>
      <c r="K3" s="29">
        <f>SUMIFS(Data!$M:$M,Data!$A:$A,Clasament_Gold!$B3,Data!$C:$C,Clasament_Gold!K$1)</f>
        <v>0</v>
      </c>
      <c r="L3" s="29">
        <f>SUMIFS(Data!$M:$M,Data!$A:$A,Clasament_Gold!$B3,Data!$C:$C,Clasament_Gold!L$1)</f>
        <v>0</v>
      </c>
      <c r="M3" s="29">
        <f>SUMIFS(Data!$M:$M,Data!$A:$A,Clasament_Gold!$B3,Data!$C:$C,Clasament_Gold!M$1)</f>
        <v>0</v>
      </c>
      <c r="N3" s="29">
        <f>SUMIFS(Data!$M:$M,Data!$A:$A,Clasament_Gold!$B3,Data!$C:$C,Clasament_Gold!N$1)</f>
        <v>0</v>
      </c>
      <c r="O3" s="26">
        <f t="shared" ref="O3:O16" si="0">SUM(C3:N3)</f>
        <v>18.5</v>
      </c>
      <c r="P3">
        <f>SUMIF(Data!A:A,Clasament_Gold!B3,Data!D:D)</f>
        <v>129.25</v>
      </c>
    </row>
    <row r="4" spans="1:16" x14ac:dyDescent="0.25">
      <c r="A4">
        <v>3</v>
      </c>
      <c r="B4" t="s">
        <v>93</v>
      </c>
      <c r="C4" s="29">
        <f>SUMIFS(Data!$M:$M,Data!$A:$A,Clasament_Gold!$B4,Data!$C:$C,Clasament_Gold!C$1)</f>
        <v>2.5</v>
      </c>
      <c r="D4" s="29">
        <f>SUMIFS(Data!$M:$M,Data!$A:$A,Clasament_Gold!$B4,Data!$C:$C,Clasament_Gold!D$1)</f>
        <v>2.9</v>
      </c>
      <c r="E4" s="29">
        <f>SUMIFS(Data!$M:$M,Data!$A:$A,Clasament_Gold!$B4,Data!$C:$C,Clasament_Gold!E$1)</f>
        <v>3.7</v>
      </c>
      <c r="F4" s="29">
        <f>SUMIFS(Data!$M:$M,Data!$A:$A,Clasament_Gold!$B4,Data!$C:$C,Clasament_Gold!F$1)</f>
        <v>3.7</v>
      </c>
      <c r="G4" s="29">
        <f>SUMIFS(Data!$M:$M,Data!$A:$A,Clasament_Gold!$B4,Data!$C:$C,Clasament_Gold!G$1)</f>
        <v>2.1</v>
      </c>
      <c r="H4" s="29">
        <f>SUMIFS(Data!$M:$M,Data!$A:$A,Clasament_Gold!$B4,Data!$C:$C,Clasament_Gold!H$1)</f>
        <v>3.2</v>
      </c>
      <c r="I4" s="29">
        <f>SUMIFS(Data!$M:$M,Data!$A:$A,Clasament_Gold!$B4,Data!$C:$C,Clasament_Gold!I$1)</f>
        <v>0</v>
      </c>
      <c r="J4" s="29">
        <f>SUMIFS(Data!$M:$M,Data!$A:$A,Clasament_Gold!$B4,Data!$C:$C,Clasament_Gold!J$1)</f>
        <v>0</v>
      </c>
      <c r="K4" s="29">
        <f>SUMIFS(Data!$M:$M,Data!$A:$A,Clasament_Gold!$B4,Data!$C:$C,Clasament_Gold!K$1)</f>
        <v>0</v>
      </c>
      <c r="L4" s="29">
        <f>SUMIFS(Data!$M:$M,Data!$A:$A,Clasament_Gold!$B4,Data!$C:$C,Clasament_Gold!L$1)</f>
        <v>0</v>
      </c>
      <c r="M4" s="29">
        <f>SUMIFS(Data!$M:$M,Data!$A:$A,Clasament_Gold!$B4,Data!$C:$C,Clasament_Gold!M$1)</f>
        <v>0</v>
      </c>
      <c r="N4" s="29">
        <f>SUMIFS(Data!$M:$M,Data!$A:$A,Clasament_Gold!$B4,Data!$C:$C,Clasament_Gold!N$1)</f>
        <v>0</v>
      </c>
      <c r="O4" s="26">
        <f t="shared" si="0"/>
        <v>18.100000000000001</v>
      </c>
      <c r="P4">
        <f>SUMIF(Data!A:A,Clasament_Gold!B4,Data!D:D)</f>
        <v>94.1</v>
      </c>
    </row>
    <row r="5" spans="1:16" x14ac:dyDescent="0.25">
      <c r="A5">
        <v>4</v>
      </c>
      <c r="B5" t="s">
        <v>105</v>
      </c>
      <c r="C5" s="29">
        <f>SUMIFS(Data!$M:$M,Data!$A:$A,Clasament_Gold!$B5,Data!$C:$C,Clasament_Gold!C$1)</f>
        <v>1.5999999999999999</v>
      </c>
      <c r="D5" s="29">
        <f>SUMIFS(Data!$M:$M,Data!$A:$A,Clasament_Gold!$B5,Data!$C:$C,Clasament_Gold!D$1)</f>
        <v>2.8</v>
      </c>
      <c r="E5" s="29">
        <f>SUMIFS(Data!$M:$M,Data!$A:$A,Clasament_Gold!$B5,Data!$C:$C,Clasament_Gold!E$1)</f>
        <v>3.7</v>
      </c>
      <c r="F5" s="29">
        <f>SUMIFS(Data!$M:$M,Data!$A:$A,Clasament_Gold!$B5,Data!$C:$C,Clasament_Gold!F$1)</f>
        <v>2.7</v>
      </c>
      <c r="G5" s="29">
        <f>SUMIFS(Data!$M:$M,Data!$A:$A,Clasament_Gold!$B5,Data!$C:$C,Clasament_Gold!G$1)</f>
        <v>2.7</v>
      </c>
      <c r="H5" s="29">
        <f>SUMIFS(Data!$M:$M,Data!$A:$A,Clasament_Gold!$B5,Data!$C:$C,Clasament_Gold!H$1)</f>
        <v>3.5</v>
      </c>
      <c r="I5" s="29">
        <f>SUMIFS(Data!$M:$M,Data!$A:$A,Clasament_Gold!$B5,Data!$C:$C,Clasament_Gold!I$1)</f>
        <v>0</v>
      </c>
      <c r="J5" s="29">
        <f>SUMIFS(Data!$M:$M,Data!$A:$A,Clasament_Gold!$B5,Data!$C:$C,Clasament_Gold!J$1)</f>
        <v>0</v>
      </c>
      <c r="K5" s="29">
        <f>SUMIFS(Data!$M:$M,Data!$A:$A,Clasament_Gold!$B5,Data!$C:$C,Clasament_Gold!K$1)</f>
        <v>0</v>
      </c>
      <c r="L5" s="29">
        <f>SUMIFS(Data!$M:$M,Data!$A:$A,Clasament_Gold!$B5,Data!$C:$C,Clasament_Gold!L$1)</f>
        <v>0</v>
      </c>
      <c r="M5" s="29">
        <f>SUMIFS(Data!$M:$M,Data!$A:$A,Clasament_Gold!$B5,Data!$C:$C,Clasament_Gold!M$1)</f>
        <v>0</v>
      </c>
      <c r="N5" s="29">
        <f>SUMIFS(Data!$M:$M,Data!$A:$A,Clasament_Gold!$B5,Data!$C:$C,Clasament_Gold!N$1)</f>
        <v>0</v>
      </c>
      <c r="O5" s="26">
        <f t="shared" si="0"/>
        <v>17</v>
      </c>
      <c r="P5">
        <f>SUMIF(Data!A:A,Clasament_Gold!B5,Data!D:D)</f>
        <v>90</v>
      </c>
    </row>
    <row r="6" spans="1:16" x14ac:dyDescent="0.25">
      <c r="A6">
        <v>5</v>
      </c>
      <c r="B6" t="s">
        <v>90</v>
      </c>
      <c r="C6" s="29">
        <f>SUMIFS(Data!$M:$M,Data!$A:$A,Clasament_Gold!$B6,Data!$C:$C,Clasament_Gold!C$1)</f>
        <v>2.2999999999999998</v>
      </c>
      <c r="D6" s="29">
        <f>SUMIFS(Data!$M:$M,Data!$A:$A,Clasament_Gold!$B6,Data!$C:$C,Clasament_Gold!D$1)</f>
        <v>2.2000000000000002</v>
      </c>
      <c r="E6" s="29">
        <f>SUMIFS(Data!$M:$M,Data!$A:$A,Clasament_Gold!$B6,Data!$C:$C,Clasament_Gold!E$1)</f>
        <v>3</v>
      </c>
      <c r="F6" s="29">
        <f>SUMIFS(Data!$M:$M,Data!$A:$A,Clasament_Gold!$B6,Data!$C:$C,Clasament_Gold!F$1)</f>
        <v>3</v>
      </c>
      <c r="G6" s="29">
        <f>SUMIFS(Data!$M:$M,Data!$A:$A,Clasament_Gold!$B6,Data!$C:$C,Clasament_Gold!G$1)</f>
        <v>2.5999999999999996</v>
      </c>
      <c r="H6" s="29">
        <f>SUMIFS(Data!$M:$M,Data!$A:$A,Clasament_Gold!$B6,Data!$C:$C,Clasament_Gold!H$1)</f>
        <v>3.5</v>
      </c>
      <c r="I6" s="29">
        <f>SUMIFS(Data!$M:$M,Data!$A:$A,Clasament_Gold!$B6,Data!$C:$C,Clasament_Gold!I$1)</f>
        <v>0</v>
      </c>
      <c r="J6" s="29">
        <f>SUMIFS(Data!$M:$M,Data!$A:$A,Clasament_Gold!$B6,Data!$C:$C,Clasament_Gold!J$1)</f>
        <v>0</v>
      </c>
      <c r="K6" s="29">
        <f>SUMIFS(Data!$M:$M,Data!$A:$A,Clasament_Gold!$B6,Data!$C:$C,Clasament_Gold!K$1)</f>
        <v>0</v>
      </c>
      <c r="L6" s="29">
        <f>SUMIFS(Data!$M:$M,Data!$A:$A,Clasament_Gold!$B6,Data!$C:$C,Clasament_Gold!L$1)</f>
        <v>0</v>
      </c>
      <c r="M6" s="29">
        <f>SUMIFS(Data!$M:$M,Data!$A:$A,Clasament_Gold!$B6,Data!$C:$C,Clasament_Gold!M$1)</f>
        <v>0</v>
      </c>
      <c r="N6" s="29">
        <f>SUMIFS(Data!$M:$M,Data!$A:$A,Clasament_Gold!$B6,Data!$C:$C,Clasament_Gold!N$1)</f>
        <v>0</v>
      </c>
      <c r="O6" s="26">
        <f t="shared" si="0"/>
        <v>16.600000000000001</v>
      </c>
      <c r="P6">
        <f>SUMIF(Data!A:A,Clasament_Gold!B6,Data!D:D)</f>
        <v>72.05</v>
      </c>
    </row>
    <row r="7" spans="1:16" x14ac:dyDescent="0.25">
      <c r="A7">
        <v>6</v>
      </c>
      <c r="B7" t="s">
        <v>100</v>
      </c>
      <c r="C7" s="29">
        <f>SUMIFS(Data!$M:$M,Data!$A:$A,Clasament_Gold!$B7,Data!$C:$C,Clasament_Gold!C$1)</f>
        <v>2.6</v>
      </c>
      <c r="D7" s="29">
        <f>SUMIFS(Data!$M:$M,Data!$A:$A,Clasament_Gold!$B7,Data!$C:$C,Clasament_Gold!D$1)</f>
        <v>1.5</v>
      </c>
      <c r="E7" s="29">
        <f>SUMIFS(Data!$M:$M,Data!$A:$A,Clasament_Gold!$B7,Data!$C:$C,Clasament_Gold!E$1)</f>
        <v>2.3000000000000003</v>
      </c>
      <c r="F7" s="29">
        <f>SUMIFS(Data!$M:$M,Data!$A:$A,Clasament_Gold!$B7,Data!$C:$C,Clasament_Gold!F$1)</f>
        <v>3.4</v>
      </c>
      <c r="G7" s="29">
        <f>SUMIFS(Data!$M:$M,Data!$A:$A,Clasament_Gold!$B7,Data!$C:$C,Clasament_Gold!G$1)</f>
        <v>2.8</v>
      </c>
      <c r="H7" s="29">
        <f>SUMIFS(Data!$M:$M,Data!$A:$A,Clasament_Gold!$B7,Data!$C:$C,Clasament_Gold!H$1)</f>
        <v>3.7</v>
      </c>
      <c r="I7" s="29">
        <f>SUMIFS(Data!$M:$M,Data!$A:$A,Clasament_Gold!$B7,Data!$C:$C,Clasament_Gold!I$1)</f>
        <v>0</v>
      </c>
      <c r="J7" s="29">
        <f>SUMIFS(Data!$M:$M,Data!$A:$A,Clasament_Gold!$B7,Data!$C:$C,Clasament_Gold!J$1)</f>
        <v>0</v>
      </c>
      <c r="K7" s="29">
        <f>SUMIFS(Data!$M:$M,Data!$A:$A,Clasament_Gold!$B7,Data!$C:$C,Clasament_Gold!K$1)</f>
        <v>0</v>
      </c>
      <c r="L7" s="29">
        <f>SUMIFS(Data!$M:$M,Data!$A:$A,Clasament_Gold!$B7,Data!$C:$C,Clasament_Gold!L$1)</f>
        <v>0</v>
      </c>
      <c r="M7" s="29">
        <f>SUMIFS(Data!$M:$M,Data!$A:$A,Clasament_Gold!$B7,Data!$C:$C,Clasament_Gold!M$1)</f>
        <v>0</v>
      </c>
      <c r="N7" s="29">
        <f>SUMIFS(Data!$M:$M,Data!$A:$A,Clasament_Gold!$B7,Data!$C:$C,Clasament_Gold!N$1)</f>
        <v>0</v>
      </c>
      <c r="O7" s="26">
        <f t="shared" si="0"/>
        <v>16.3</v>
      </c>
      <c r="P7">
        <f>SUMIF(Data!A:A,Clasament_Gold!B7,Data!D:D)</f>
        <v>86.009999999999991</v>
      </c>
    </row>
    <row r="8" spans="1:16" x14ac:dyDescent="0.25">
      <c r="A8">
        <v>7</v>
      </c>
      <c r="B8" t="s">
        <v>108</v>
      </c>
      <c r="C8" s="29">
        <f>SUMIFS(Data!$M:$M,Data!$A:$A,Clasament_Gold!$B8,Data!$C:$C,Clasament_Gold!C$1)</f>
        <v>2.2999999999999998</v>
      </c>
      <c r="D8" s="29">
        <f>SUMIFS(Data!$M:$M,Data!$A:$A,Clasament_Gold!$B8,Data!$C:$C,Clasament_Gold!D$1)</f>
        <v>2.8</v>
      </c>
      <c r="E8" s="29">
        <f>SUMIFS(Data!$M:$M,Data!$A:$A,Clasament_Gold!$B8,Data!$C:$C,Clasament_Gold!E$1)</f>
        <v>3.3000000000000003</v>
      </c>
      <c r="F8" s="29">
        <f>SUMIFS(Data!$M:$M,Data!$A:$A,Clasament_Gold!$B8,Data!$C:$C,Clasament_Gold!F$1)</f>
        <v>2.9</v>
      </c>
      <c r="G8" s="29">
        <f>SUMIFS(Data!$M:$M,Data!$A:$A,Clasament_Gold!$B8,Data!$C:$C,Clasament_Gold!G$1)</f>
        <v>2.2000000000000002</v>
      </c>
      <c r="H8" s="29">
        <f>SUMIFS(Data!$M:$M,Data!$A:$A,Clasament_Gold!$B8,Data!$C:$C,Clasament_Gold!H$1)</f>
        <v>2.7</v>
      </c>
      <c r="I8" s="29">
        <f>SUMIFS(Data!$M:$M,Data!$A:$A,Clasament_Gold!$B8,Data!$C:$C,Clasament_Gold!I$1)</f>
        <v>0</v>
      </c>
      <c r="J8" s="29">
        <f>SUMIFS(Data!$M:$M,Data!$A:$A,Clasament_Gold!$B8,Data!$C:$C,Clasament_Gold!J$1)</f>
        <v>0</v>
      </c>
      <c r="K8" s="29">
        <f>SUMIFS(Data!$M:$M,Data!$A:$A,Clasament_Gold!$B8,Data!$C:$C,Clasament_Gold!K$1)</f>
        <v>0</v>
      </c>
      <c r="L8" s="29">
        <f>SUMIFS(Data!$M:$M,Data!$A:$A,Clasament_Gold!$B8,Data!$C:$C,Clasament_Gold!L$1)</f>
        <v>0</v>
      </c>
      <c r="M8" s="29">
        <f>SUMIFS(Data!$M:$M,Data!$A:$A,Clasament_Gold!$B8,Data!$C:$C,Clasament_Gold!M$1)</f>
        <v>0</v>
      </c>
      <c r="N8" s="29">
        <f>SUMIFS(Data!$M:$M,Data!$A:$A,Clasament_Gold!$B8,Data!$C:$C,Clasament_Gold!N$1)</f>
        <v>0</v>
      </c>
      <c r="O8" s="26">
        <f t="shared" si="0"/>
        <v>16.2</v>
      </c>
      <c r="P8">
        <f>SUMIF(Data!A:A,Clasament_Gold!B8,Data!D:D)</f>
        <v>73.290000000000006</v>
      </c>
    </row>
    <row r="9" spans="1:16" x14ac:dyDescent="0.25">
      <c r="A9">
        <v>8</v>
      </c>
      <c r="B9" t="s">
        <v>81</v>
      </c>
      <c r="C9" s="29">
        <f>SUMIFS(Data!$M:$M,Data!$A:$A,Clasament_Gold!$B9,Data!$C:$C,Clasament_Gold!C$1)</f>
        <v>2.2999999999999998</v>
      </c>
      <c r="D9" s="29">
        <f>SUMIFS(Data!$M:$M,Data!$A:$A,Clasament_Gold!$B9,Data!$C:$C,Clasament_Gold!D$1)</f>
        <v>2.5999999999999996</v>
      </c>
      <c r="E9" s="29">
        <f>SUMIFS(Data!$M:$M,Data!$A:$A,Clasament_Gold!$B9,Data!$C:$C,Clasament_Gold!E$1)</f>
        <v>2.1</v>
      </c>
      <c r="F9" s="29">
        <f>SUMIFS(Data!$M:$M,Data!$A:$A,Clasament_Gold!$B9,Data!$C:$C,Clasament_Gold!F$1)</f>
        <v>1.7999999999999998</v>
      </c>
      <c r="G9" s="29">
        <f>SUMIFS(Data!$M:$M,Data!$A:$A,Clasament_Gold!$B9,Data!$C:$C,Clasament_Gold!G$1)</f>
        <v>3.7</v>
      </c>
      <c r="H9" s="29">
        <f>SUMIFS(Data!$M:$M,Data!$A:$A,Clasament_Gold!$B9,Data!$C:$C,Clasament_Gold!H$1)</f>
        <v>3.1</v>
      </c>
      <c r="I9" s="29">
        <f>SUMIFS(Data!$M:$M,Data!$A:$A,Clasament_Gold!$B9,Data!$C:$C,Clasament_Gold!I$1)</f>
        <v>0</v>
      </c>
      <c r="J9" s="29">
        <f>SUMIFS(Data!$M:$M,Data!$A:$A,Clasament_Gold!$B9,Data!$C:$C,Clasament_Gold!J$1)</f>
        <v>0</v>
      </c>
      <c r="K9" s="29">
        <f>SUMIFS(Data!$M:$M,Data!$A:$A,Clasament_Gold!$B9,Data!$C:$C,Clasament_Gold!K$1)</f>
        <v>0</v>
      </c>
      <c r="L9" s="29">
        <f>SUMIFS(Data!$M:$M,Data!$A:$A,Clasament_Gold!$B9,Data!$C:$C,Clasament_Gold!L$1)</f>
        <v>0</v>
      </c>
      <c r="M9" s="29">
        <f>SUMIFS(Data!$M:$M,Data!$A:$A,Clasament_Gold!$B9,Data!$C:$C,Clasament_Gold!M$1)</f>
        <v>0</v>
      </c>
      <c r="N9" s="29">
        <f>SUMIFS(Data!$M:$M,Data!$A:$A,Clasament_Gold!$B9,Data!$C:$C,Clasament_Gold!N$1)</f>
        <v>0</v>
      </c>
      <c r="O9" s="26">
        <f t="shared" si="0"/>
        <v>15.6</v>
      </c>
      <c r="P9">
        <f>SUMIF(Data!A:A,Clasament_Gold!B9,Data!D:D)</f>
        <v>92.13000000000001</v>
      </c>
    </row>
    <row r="10" spans="1:16" x14ac:dyDescent="0.25">
      <c r="A10">
        <v>9</v>
      </c>
      <c r="B10" t="s">
        <v>183</v>
      </c>
      <c r="C10" s="29">
        <f>SUMIFS(Data!$M:$M,Data!$A:$A,Clasament_Gold!$B10,Data!$C:$C,Clasament_Gold!C$1)</f>
        <v>2.5</v>
      </c>
      <c r="D10" s="29">
        <f>SUMIFS(Data!$M:$M,Data!$A:$A,Clasament_Gold!$B10,Data!$C:$C,Clasament_Gold!D$1)</f>
        <v>3</v>
      </c>
      <c r="E10" s="29">
        <f>SUMIFS(Data!$M:$M,Data!$A:$A,Clasament_Gold!$B10,Data!$C:$C,Clasament_Gold!E$1)</f>
        <v>0</v>
      </c>
      <c r="F10" s="29">
        <f>SUMIFS(Data!$M:$M,Data!$A:$A,Clasament_Gold!$B10,Data!$C:$C,Clasament_Gold!F$1)</f>
        <v>3.1</v>
      </c>
      <c r="G10" s="29">
        <f>SUMIFS(Data!$M:$M,Data!$A:$A,Clasament_Gold!$B10,Data!$C:$C,Clasament_Gold!G$1)</f>
        <v>3</v>
      </c>
      <c r="H10" s="29">
        <f>SUMIFS(Data!$M:$M,Data!$A:$A,Clasament_Gold!$B10,Data!$C:$C,Clasament_Gold!H$1)</f>
        <v>2.8</v>
      </c>
      <c r="I10" s="29">
        <f>SUMIFS(Data!$M:$M,Data!$A:$A,Clasament_Gold!$B10,Data!$C:$C,Clasament_Gold!I$1)</f>
        <v>0</v>
      </c>
      <c r="J10" s="29">
        <f>SUMIFS(Data!$M:$M,Data!$A:$A,Clasament_Gold!$B10,Data!$C:$C,Clasament_Gold!J$1)</f>
        <v>0</v>
      </c>
      <c r="K10" s="29">
        <f>SUMIFS(Data!$M:$M,Data!$A:$A,Clasament_Gold!$B10,Data!$C:$C,Clasament_Gold!K$1)</f>
        <v>0</v>
      </c>
      <c r="L10" s="29">
        <f>SUMIFS(Data!$M:$M,Data!$A:$A,Clasament_Gold!$B10,Data!$C:$C,Clasament_Gold!L$1)</f>
        <v>0</v>
      </c>
      <c r="M10" s="29">
        <f>SUMIFS(Data!$M:$M,Data!$A:$A,Clasament_Gold!$B10,Data!$C:$C,Clasament_Gold!M$1)</f>
        <v>0</v>
      </c>
      <c r="N10" s="29">
        <f>SUMIFS(Data!$M:$M,Data!$A:$A,Clasament_Gold!$B10,Data!$C:$C,Clasament_Gold!N$1)</f>
        <v>0</v>
      </c>
      <c r="O10" s="26">
        <f t="shared" si="0"/>
        <v>14.399999999999999</v>
      </c>
      <c r="P10">
        <f>SUMIF(Data!A:A,Clasament_Gold!B10,Data!D:D)</f>
        <v>66.7</v>
      </c>
    </row>
    <row r="11" spans="1:16" x14ac:dyDescent="0.25">
      <c r="A11">
        <v>10</v>
      </c>
      <c r="B11" t="s">
        <v>89</v>
      </c>
      <c r="C11" s="29">
        <f>SUMIFS(Data!$M:$M,Data!$A:$A,Clasament_Gold!$B11,Data!$C:$C,Clasament_Gold!C$1)</f>
        <v>2</v>
      </c>
      <c r="D11" s="29">
        <f>SUMIFS(Data!$M:$M,Data!$A:$A,Clasament_Gold!$B11,Data!$C:$C,Clasament_Gold!D$1)</f>
        <v>1.9000000000000001</v>
      </c>
      <c r="E11" s="29">
        <f>SUMIFS(Data!$M:$M,Data!$A:$A,Clasament_Gold!$B11,Data!$C:$C,Clasament_Gold!E$1)</f>
        <v>2.7</v>
      </c>
      <c r="F11" s="29">
        <f>SUMIFS(Data!$M:$M,Data!$A:$A,Clasament_Gold!$B11,Data!$C:$C,Clasament_Gold!F$1)</f>
        <v>2.2999999999999998</v>
      </c>
      <c r="G11" s="29">
        <f>SUMIFS(Data!$M:$M,Data!$A:$A,Clasament_Gold!$B11,Data!$C:$C,Clasament_Gold!G$1)</f>
        <v>2.5</v>
      </c>
      <c r="H11" s="29">
        <f>SUMIFS(Data!$M:$M,Data!$A:$A,Clasament_Gold!$B11,Data!$C:$C,Clasament_Gold!H$1)</f>
        <v>2.2000000000000002</v>
      </c>
      <c r="I11" s="29">
        <f>SUMIFS(Data!$M:$M,Data!$A:$A,Clasament_Gold!$B11,Data!$C:$C,Clasament_Gold!I$1)</f>
        <v>0</v>
      </c>
      <c r="J11" s="29">
        <f>SUMIFS(Data!$M:$M,Data!$A:$A,Clasament_Gold!$B11,Data!$C:$C,Clasament_Gold!J$1)</f>
        <v>0</v>
      </c>
      <c r="K11" s="29">
        <f>SUMIFS(Data!$M:$M,Data!$A:$A,Clasament_Gold!$B11,Data!$C:$C,Clasament_Gold!K$1)</f>
        <v>0</v>
      </c>
      <c r="L11" s="29">
        <f>SUMIFS(Data!$M:$M,Data!$A:$A,Clasament_Gold!$B11,Data!$C:$C,Clasament_Gold!L$1)</f>
        <v>0</v>
      </c>
      <c r="M11" s="29">
        <f>SUMIFS(Data!$M:$M,Data!$A:$A,Clasament_Gold!$B11,Data!$C:$C,Clasament_Gold!M$1)</f>
        <v>0</v>
      </c>
      <c r="N11" s="29">
        <f>SUMIFS(Data!$M:$M,Data!$A:$A,Clasament_Gold!$B11,Data!$C:$C,Clasament_Gold!N$1)</f>
        <v>0</v>
      </c>
      <c r="O11" s="26">
        <f t="shared" si="0"/>
        <v>13.600000000000001</v>
      </c>
      <c r="P11">
        <f>SUMIF(Data!A:A,Clasament_Gold!B11,Data!D:D)</f>
        <v>55.699999999999996</v>
      </c>
    </row>
    <row r="12" spans="1:16" x14ac:dyDescent="0.25">
      <c r="A12">
        <v>11</v>
      </c>
      <c r="B12" t="s">
        <v>118</v>
      </c>
      <c r="C12" s="29">
        <f>SUMIFS(Data!$M:$M,Data!$A:$A,Clasament_Gold!$B12,Data!$C:$C,Clasament_Gold!C$1)</f>
        <v>1.7</v>
      </c>
      <c r="D12" s="29">
        <f>SUMIFS(Data!$M:$M,Data!$A:$A,Clasament_Gold!$B12,Data!$C:$C,Clasament_Gold!D$1)</f>
        <v>1.6</v>
      </c>
      <c r="E12" s="29">
        <f>SUMIFS(Data!$M:$M,Data!$A:$A,Clasament_Gold!$B12,Data!$C:$C,Clasament_Gold!E$1)</f>
        <v>0</v>
      </c>
      <c r="F12" s="29">
        <f>SUMIFS(Data!$M:$M,Data!$A:$A,Clasament_Gold!$B12,Data!$C:$C,Clasament_Gold!F$1)</f>
        <v>2.5</v>
      </c>
      <c r="G12" s="29">
        <f>SUMIFS(Data!$M:$M,Data!$A:$A,Clasament_Gold!$B12,Data!$C:$C,Clasament_Gold!G$1)</f>
        <v>2.9</v>
      </c>
      <c r="H12" s="29">
        <f>SUMIFS(Data!$M:$M,Data!$A:$A,Clasament_Gold!$B12,Data!$C:$C,Clasament_Gold!H$1)</f>
        <v>0</v>
      </c>
      <c r="I12" s="29">
        <f>SUMIFS(Data!$M:$M,Data!$A:$A,Clasament_Gold!$B12,Data!$C:$C,Clasament_Gold!I$1)</f>
        <v>0</v>
      </c>
      <c r="J12" s="29">
        <f>SUMIFS(Data!$M:$M,Data!$A:$A,Clasament_Gold!$B12,Data!$C:$C,Clasament_Gold!J$1)</f>
        <v>0</v>
      </c>
      <c r="K12" s="29">
        <f>SUMIFS(Data!$M:$M,Data!$A:$A,Clasament_Gold!$B12,Data!$C:$C,Clasament_Gold!K$1)</f>
        <v>0</v>
      </c>
      <c r="L12" s="29">
        <f>SUMIFS(Data!$M:$M,Data!$A:$A,Clasament_Gold!$B12,Data!$C:$C,Clasament_Gold!L$1)</f>
        <v>0</v>
      </c>
      <c r="M12" s="29">
        <f>SUMIFS(Data!$M:$M,Data!$A:$A,Clasament_Gold!$B12,Data!$C:$C,Clasament_Gold!M$1)</f>
        <v>0</v>
      </c>
      <c r="N12" s="29">
        <f>SUMIFS(Data!$M:$M,Data!$A:$A,Clasament_Gold!$B12,Data!$C:$C,Clasament_Gold!N$1)</f>
        <v>0</v>
      </c>
      <c r="O12" s="26">
        <f t="shared" si="0"/>
        <v>8.6999999999999993</v>
      </c>
      <c r="P12">
        <f>SUMIF(Data!A:A,Clasament_Gold!B12,Data!D:D)</f>
        <v>55.3</v>
      </c>
    </row>
    <row r="13" spans="1:16" x14ac:dyDescent="0.25">
      <c r="A13">
        <v>12</v>
      </c>
      <c r="B13" t="s">
        <v>107</v>
      </c>
      <c r="C13" s="29">
        <f>SUMIFS(Data!$M:$M,Data!$A:$A,Clasament_Gold!$B13,Data!$C:$C,Clasament_Gold!C$1)</f>
        <v>1.9</v>
      </c>
      <c r="D13" s="29">
        <f>SUMIFS(Data!$M:$M,Data!$A:$A,Clasament_Gold!$B13,Data!$C:$C,Clasament_Gold!D$1)</f>
        <v>1.1000000000000001</v>
      </c>
      <c r="E13" s="29">
        <f>SUMIFS(Data!$M:$M,Data!$A:$A,Clasament_Gold!$B13,Data!$C:$C,Clasament_Gold!E$1)</f>
        <v>0</v>
      </c>
      <c r="F13" s="29">
        <f>SUMIFS(Data!$M:$M,Data!$A:$A,Clasament_Gold!$B13,Data!$C:$C,Clasament_Gold!F$1)</f>
        <v>1.9</v>
      </c>
      <c r="G13" s="29">
        <f>SUMIFS(Data!$M:$M,Data!$A:$A,Clasament_Gold!$B13,Data!$C:$C,Clasament_Gold!G$1)</f>
        <v>1.1000000000000001</v>
      </c>
      <c r="H13" s="29">
        <f>SUMIFS(Data!$M:$M,Data!$A:$A,Clasament_Gold!$B13,Data!$C:$C,Clasament_Gold!H$1)</f>
        <v>1.8</v>
      </c>
      <c r="I13" s="29">
        <f>SUMIFS(Data!$M:$M,Data!$A:$A,Clasament_Gold!$B13,Data!$C:$C,Clasament_Gold!I$1)</f>
        <v>0</v>
      </c>
      <c r="J13" s="29">
        <f>SUMIFS(Data!$M:$M,Data!$A:$A,Clasament_Gold!$B13,Data!$C:$C,Clasament_Gold!J$1)</f>
        <v>0</v>
      </c>
      <c r="K13" s="29">
        <f>SUMIFS(Data!$M:$M,Data!$A:$A,Clasament_Gold!$B13,Data!$C:$C,Clasament_Gold!K$1)</f>
        <v>0</v>
      </c>
      <c r="L13" s="29">
        <f>SUMIFS(Data!$M:$M,Data!$A:$A,Clasament_Gold!$B13,Data!$C:$C,Clasament_Gold!L$1)</f>
        <v>0</v>
      </c>
      <c r="M13" s="29">
        <f>SUMIFS(Data!$M:$M,Data!$A:$A,Clasament_Gold!$B13,Data!$C:$C,Clasament_Gold!M$1)</f>
        <v>0</v>
      </c>
      <c r="N13" s="29">
        <f>SUMIFS(Data!$M:$M,Data!$A:$A,Clasament_Gold!$B13,Data!$C:$C,Clasament_Gold!N$1)</f>
        <v>0</v>
      </c>
      <c r="O13" s="26">
        <f t="shared" si="0"/>
        <v>7.8</v>
      </c>
      <c r="P13">
        <f>SUMIF(Data!A:A,Clasament_Gold!B13,Data!D:D)</f>
        <v>59.54</v>
      </c>
    </row>
    <row r="14" spans="1:16" x14ac:dyDescent="0.25">
      <c r="A14">
        <v>13</v>
      </c>
      <c r="B14" t="s">
        <v>82</v>
      </c>
      <c r="C14" s="29">
        <f>SUMIFS(Data!$M:$M,Data!$A:$A,Clasament_Gold!$B14,Data!$C:$C,Clasament_Gold!C$1)</f>
        <v>3.3</v>
      </c>
      <c r="D14" s="29">
        <f>SUMIFS(Data!$M:$M,Data!$A:$A,Clasament_Gold!$B14,Data!$C:$C,Clasament_Gold!D$1)</f>
        <v>1.7999999999999998</v>
      </c>
      <c r="E14" s="29">
        <f>SUMIFS(Data!$M:$M,Data!$A:$A,Clasament_Gold!$B14,Data!$C:$C,Clasament_Gold!E$1)</f>
        <v>2</v>
      </c>
      <c r="F14" s="29">
        <f>SUMIFS(Data!$M:$M,Data!$A:$A,Clasament_Gold!$B14,Data!$C:$C,Clasament_Gold!F$1)</f>
        <v>0</v>
      </c>
      <c r="G14" s="29">
        <f>SUMIFS(Data!$M:$M,Data!$A:$A,Clasament_Gold!$B14,Data!$C:$C,Clasament_Gold!G$1)</f>
        <v>0</v>
      </c>
      <c r="H14" s="29">
        <f>SUMIFS(Data!$M:$M,Data!$A:$A,Clasament_Gold!$B14,Data!$C:$C,Clasament_Gold!H$1)</f>
        <v>0</v>
      </c>
      <c r="I14" s="29">
        <f>SUMIFS(Data!$M:$M,Data!$A:$A,Clasament_Gold!$B14,Data!$C:$C,Clasament_Gold!I$1)</f>
        <v>0</v>
      </c>
      <c r="J14" s="29">
        <f>SUMIFS(Data!$M:$M,Data!$A:$A,Clasament_Gold!$B14,Data!$C:$C,Clasament_Gold!J$1)</f>
        <v>0</v>
      </c>
      <c r="K14" s="29">
        <f>SUMIFS(Data!$M:$M,Data!$A:$A,Clasament_Gold!$B14,Data!$C:$C,Clasament_Gold!K$1)</f>
        <v>0</v>
      </c>
      <c r="L14" s="29">
        <f>SUMIFS(Data!$M:$M,Data!$A:$A,Clasament_Gold!$B14,Data!$C:$C,Clasament_Gold!L$1)</f>
        <v>0</v>
      </c>
      <c r="M14" s="29">
        <f>SUMIFS(Data!$M:$M,Data!$A:$A,Clasament_Gold!$B14,Data!$C:$C,Clasament_Gold!M$1)</f>
        <v>0</v>
      </c>
      <c r="N14" s="29">
        <f>SUMIFS(Data!$M:$M,Data!$A:$A,Clasament_Gold!$B14,Data!$C:$C,Clasament_Gold!N$1)</f>
        <v>0</v>
      </c>
      <c r="O14" s="26">
        <f t="shared" si="0"/>
        <v>7.1</v>
      </c>
      <c r="P14">
        <f>SUMIF(Data!A:A,Clasament_Gold!B14,Data!D:D)</f>
        <v>24.160000000000004</v>
      </c>
    </row>
    <row r="15" spans="1:16" x14ac:dyDescent="0.25">
      <c r="A15">
        <v>14</v>
      </c>
      <c r="B15" t="s">
        <v>104</v>
      </c>
      <c r="C15" s="29">
        <f>SUMIFS(Data!$M:$M,Data!$A:$A,Clasament_Gold!$B15,Data!$C:$C,Clasament_Gold!C$1)</f>
        <v>3.1</v>
      </c>
      <c r="D15" s="29">
        <f>SUMIFS(Data!$M:$M,Data!$A:$A,Clasament_Gold!$B15,Data!$C:$C,Clasament_Gold!D$1)</f>
        <v>2.5</v>
      </c>
      <c r="E15" s="29">
        <f>SUMIFS(Data!$M:$M,Data!$A:$A,Clasament_Gold!$B15,Data!$C:$C,Clasament_Gold!E$1)</f>
        <v>0</v>
      </c>
      <c r="F15" s="29">
        <f>SUMIFS(Data!$M:$M,Data!$A:$A,Clasament_Gold!$B15,Data!$C:$C,Clasament_Gold!F$1)</f>
        <v>0</v>
      </c>
      <c r="G15" s="29">
        <f>SUMIFS(Data!$M:$M,Data!$A:$A,Clasament_Gold!$B15,Data!$C:$C,Clasament_Gold!G$1)</f>
        <v>0</v>
      </c>
      <c r="H15" s="29">
        <f>SUMIFS(Data!$M:$M,Data!$A:$A,Clasament_Gold!$B15,Data!$C:$C,Clasament_Gold!H$1)</f>
        <v>0</v>
      </c>
      <c r="I15" s="29">
        <f>SUMIFS(Data!$M:$M,Data!$A:$A,Clasament_Gold!$B15,Data!$C:$C,Clasament_Gold!I$1)</f>
        <v>0</v>
      </c>
      <c r="J15" s="29">
        <f>SUMIFS(Data!$M:$M,Data!$A:$A,Clasament_Gold!$B15,Data!$C:$C,Clasament_Gold!J$1)</f>
        <v>0</v>
      </c>
      <c r="K15" s="29">
        <f>SUMIFS(Data!$M:$M,Data!$A:$A,Clasament_Gold!$B15,Data!$C:$C,Clasament_Gold!K$1)</f>
        <v>0</v>
      </c>
      <c r="L15" s="29">
        <f>SUMIFS(Data!$M:$M,Data!$A:$A,Clasament_Gold!$B15,Data!$C:$C,Clasament_Gold!L$1)</f>
        <v>0</v>
      </c>
      <c r="M15" s="29">
        <f>SUMIFS(Data!$M:$M,Data!$A:$A,Clasament_Gold!$B15,Data!$C:$C,Clasament_Gold!M$1)</f>
        <v>0</v>
      </c>
      <c r="N15" s="29">
        <f>SUMIFS(Data!$M:$M,Data!$A:$A,Clasament_Gold!$B15,Data!$C:$C,Clasament_Gold!N$1)</f>
        <v>0</v>
      </c>
      <c r="O15" s="26">
        <f t="shared" si="0"/>
        <v>5.6</v>
      </c>
      <c r="P15">
        <f>SUMIF(Data!A:A,Clasament_Gold!B15,Data!D:D)</f>
        <v>31.6</v>
      </c>
    </row>
    <row r="16" spans="1:16" x14ac:dyDescent="0.25">
      <c r="A16">
        <v>15</v>
      </c>
      <c r="B16" t="s">
        <v>119</v>
      </c>
      <c r="C16" s="29">
        <f>SUMIFS(Data!$M:$M,Data!$A:$A,Clasament_Gold!$B16,Data!$C:$C,Clasament_Gold!C$1)</f>
        <v>0</v>
      </c>
      <c r="D16" s="29">
        <f>SUMIFS(Data!$M:$M,Data!$A:$A,Clasament_Gold!$B16,Data!$C:$C,Clasament_Gold!D$1)</f>
        <v>0</v>
      </c>
      <c r="E16" s="29">
        <f>SUMIFS(Data!$M:$M,Data!$A:$A,Clasament_Gold!$B16,Data!$C:$C,Clasament_Gold!E$1)</f>
        <v>0</v>
      </c>
      <c r="F16" s="29">
        <f>SUMIFS(Data!$M:$M,Data!$A:$A,Clasament_Gold!$B16,Data!$C:$C,Clasament_Gold!F$1)</f>
        <v>0</v>
      </c>
      <c r="G16" s="29">
        <f>SUMIFS(Data!$M:$M,Data!$A:$A,Clasament_Gold!$B16,Data!$C:$C,Clasament_Gold!G$1)</f>
        <v>0</v>
      </c>
      <c r="H16" s="29">
        <f>SUMIFS(Data!$M:$M,Data!$A:$A,Clasament_Gold!$B16,Data!$C:$C,Clasament_Gold!H$1)</f>
        <v>0</v>
      </c>
      <c r="I16" s="29">
        <f>SUMIFS(Data!$M:$M,Data!$A:$A,Clasament_Gold!$B16,Data!$C:$C,Clasament_Gold!I$1)</f>
        <v>0</v>
      </c>
      <c r="J16" s="29">
        <f>SUMIFS(Data!$M:$M,Data!$A:$A,Clasament_Gold!$B16,Data!$C:$C,Clasament_Gold!J$1)</f>
        <v>0</v>
      </c>
      <c r="K16" s="29">
        <f>SUMIFS(Data!$M:$M,Data!$A:$A,Clasament_Gold!$B16,Data!$C:$C,Clasament_Gold!K$1)</f>
        <v>0</v>
      </c>
      <c r="L16" s="29">
        <f>SUMIFS(Data!$M:$M,Data!$A:$A,Clasament_Gold!$B16,Data!$C:$C,Clasament_Gold!L$1)</f>
        <v>0</v>
      </c>
      <c r="M16" s="29">
        <f>SUMIFS(Data!$M:$M,Data!$A:$A,Clasament_Gold!$B16,Data!$C:$C,Clasament_Gold!M$1)</f>
        <v>0</v>
      </c>
      <c r="N16" s="29">
        <f>SUMIFS(Data!$M:$M,Data!$A:$A,Clasament_Gold!$B16,Data!$C:$C,Clasament_Gold!N$1)</f>
        <v>0</v>
      </c>
      <c r="O16" s="26">
        <f t="shared" si="0"/>
        <v>0</v>
      </c>
      <c r="P16">
        <f>SUMIF(Data!A:A,Clasament_Gold!B16,Data!D:D)</f>
        <v>0</v>
      </c>
    </row>
  </sheetData>
  <sortState ref="B2:P16">
    <sortCondition descending="1" ref="O2:O16"/>
    <sortCondition descending="1" ref="P2:P16"/>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zoomScale="85" zoomScaleNormal="85" workbookViewId="0">
      <pane xSplit="2" ySplit="1" topLeftCell="C2" activePane="bottomRight" state="frozen"/>
      <selection pane="topRight" activeCell="B1" sqref="B1"/>
      <selection pane="bottomLeft" activeCell="A2" sqref="A2"/>
      <selection pane="bottomRight" activeCell="S6" sqref="S6"/>
    </sheetView>
  </sheetViews>
  <sheetFormatPr defaultRowHeight="15" x14ac:dyDescent="0.25"/>
  <cols>
    <col min="1" max="1" width="3.85546875" bestFit="1" customWidth="1"/>
    <col min="2" max="2" width="22.85546875" bestFit="1" customWidth="1"/>
    <col min="3" max="3" width="9.140625" style="29" customWidth="1"/>
    <col min="4" max="6" width="7.85546875" style="29" customWidth="1"/>
    <col min="7" max="7" width="9" style="29" bestFit="1" customWidth="1"/>
    <col min="8" max="8" width="9" style="26" bestFit="1" customWidth="1"/>
    <col min="9" max="14" width="7.85546875" style="26" customWidth="1"/>
    <col min="15" max="15" width="10.5703125" style="26" bestFit="1" customWidth="1"/>
    <col min="16" max="16" width="8.28515625" customWidth="1"/>
  </cols>
  <sheetData>
    <row r="1" spans="1:16" x14ac:dyDescent="0.25">
      <c r="A1" s="1" t="s">
        <v>120</v>
      </c>
      <c r="B1" s="1" t="s">
        <v>4</v>
      </c>
      <c r="C1" s="28">
        <v>1</v>
      </c>
      <c r="D1" s="28">
        <v>2</v>
      </c>
      <c r="E1" s="28">
        <v>3</v>
      </c>
      <c r="F1" s="28">
        <v>4</v>
      </c>
      <c r="G1" s="28">
        <v>5</v>
      </c>
      <c r="H1" s="27">
        <v>6</v>
      </c>
      <c r="I1" s="27">
        <v>7</v>
      </c>
      <c r="J1" s="28">
        <v>8</v>
      </c>
      <c r="K1" s="28">
        <v>9</v>
      </c>
      <c r="L1" s="27">
        <v>10</v>
      </c>
      <c r="M1" s="27">
        <v>11</v>
      </c>
      <c r="N1" s="28">
        <v>12</v>
      </c>
      <c r="O1" s="25" t="s">
        <v>116</v>
      </c>
      <c r="P1" s="1" t="s">
        <v>0</v>
      </c>
    </row>
    <row r="2" spans="1:16" x14ac:dyDescent="0.25">
      <c r="A2">
        <v>1</v>
      </c>
      <c r="B2" t="s">
        <v>126</v>
      </c>
      <c r="C2" s="29">
        <f>SUMIFS(Data!$M:$M,Data!$A:$A,Clasament_Silver!$B2,Data!$C:$C,Clasament_Silver!C$1)</f>
        <v>2.5</v>
      </c>
      <c r="D2" s="29">
        <f>SUMIFS(Data!$M:$M,Data!$A:$A,Clasament_Silver!$B2,Data!$C:$C,Clasament_Silver!D$1)</f>
        <v>2</v>
      </c>
      <c r="E2" s="29">
        <f>SUMIFS(Data!$M:$M,Data!$A:$A,Clasament_Silver!$B2,Data!$C:$C,Clasament_Silver!E$1)</f>
        <v>3.1</v>
      </c>
      <c r="F2" s="29">
        <f>SUMIFS(Data!$M:$M,Data!$A:$A,Clasament_Silver!$B2,Data!$C:$C,Clasament_Silver!F$1)</f>
        <v>4.2</v>
      </c>
      <c r="G2" s="29">
        <f>SUMIFS(Data!$M:$M,Data!$A:$A,Clasament_Silver!$B2,Data!$C:$C,Clasament_Silver!G$1)</f>
        <v>2.7</v>
      </c>
      <c r="H2" s="29">
        <f>SUMIFS(Data!$M:$M,Data!$A:$A,Clasament_Silver!$B2,Data!$C:$C,Clasament_Silver!H$1)</f>
        <v>3.9000000000000004</v>
      </c>
      <c r="I2" s="29">
        <f>SUMIFS(Data!$M:$M,Data!$A:$A,Clasament_Silver!$B2,Data!$C:$C,Clasament_Silver!I$1)</f>
        <v>0</v>
      </c>
      <c r="J2" s="29">
        <f>SUMIFS(Data!$M:$M,Data!$A:$A,Clasament_Silver!$B2,Data!$C:$C,Clasament_Silver!J$1)</f>
        <v>0</v>
      </c>
      <c r="K2" s="29">
        <f>SUMIFS(Data!$M:$M,Data!$A:$A,Clasament_Silver!$B2,Data!$C:$C,Clasament_Silver!K$1)</f>
        <v>0</v>
      </c>
      <c r="L2" s="29">
        <f>SUMIFS(Data!$M:$M,Data!$A:$A,Clasament_Silver!$B2,Data!$C:$C,Clasament_Silver!L$1)</f>
        <v>0</v>
      </c>
      <c r="M2" s="29">
        <f>SUMIFS(Data!$M:$M,Data!$A:$A,Clasament_Silver!$B2,Data!$C:$C,Clasament_Silver!M$1)</f>
        <v>0</v>
      </c>
      <c r="N2" s="29">
        <f>SUMIFS(Data!$M:$M,Data!$A:$A,Clasament_Silver!$B2,Data!$C:$C,Clasament_Silver!N$1)</f>
        <v>0</v>
      </c>
      <c r="O2" s="26">
        <f>SUM(C2:N2)</f>
        <v>18.399999999999999</v>
      </c>
      <c r="P2">
        <f>SUMIF(Data!A:A,Clasament_Silver!B2,Data!D:D)</f>
        <v>71</v>
      </c>
    </row>
    <row r="3" spans="1:16" x14ac:dyDescent="0.25">
      <c r="A3">
        <v>2</v>
      </c>
      <c r="B3" t="s">
        <v>109</v>
      </c>
      <c r="C3" s="29">
        <f>SUMIFS(Data!$M:$M,Data!$A:$A,Clasament_Silver!$B3,Data!$C:$C,Clasament_Silver!C$1)</f>
        <v>3.2</v>
      </c>
      <c r="D3" s="29">
        <f>SUMIFS(Data!$M:$M,Data!$A:$A,Clasament_Silver!$B3,Data!$C:$C,Clasament_Silver!D$1)</f>
        <v>2.2999999999999998</v>
      </c>
      <c r="E3" s="29">
        <f>SUMIFS(Data!$M:$M,Data!$A:$A,Clasament_Silver!$B3,Data!$C:$C,Clasament_Silver!E$1)</f>
        <v>3.7</v>
      </c>
      <c r="F3" s="29">
        <f>SUMIFS(Data!$M:$M,Data!$A:$A,Clasament_Silver!$B3,Data!$C:$C,Clasament_Silver!F$1)</f>
        <v>2.9</v>
      </c>
      <c r="G3" s="29">
        <f>SUMIFS(Data!$M:$M,Data!$A:$A,Clasament_Silver!$B3,Data!$C:$C,Clasament_Silver!G$1)</f>
        <v>2.5</v>
      </c>
      <c r="H3" s="29">
        <f>SUMIFS(Data!$M:$M,Data!$A:$A,Clasament_Silver!$B3,Data!$C:$C,Clasament_Silver!H$1)</f>
        <v>3.5999999999999996</v>
      </c>
      <c r="I3" s="29">
        <f>SUMIFS(Data!$M:$M,Data!$A:$A,Clasament_Silver!$B3,Data!$C:$C,Clasament_Silver!I$1)</f>
        <v>0</v>
      </c>
      <c r="J3" s="29">
        <f>SUMIFS(Data!$M:$M,Data!$A:$A,Clasament_Silver!$B3,Data!$C:$C,Clasament_Silver!J$1)</f>
        <v>0</v>
      </c>
      <c r="K3" s="29">
        <f>SUMIFS(Data!$M:$M,Data!$A:$A,Clasament_Silver!$B3,Data!$C:$C,Clasament_Silver!K$1)</f>
        <v>0</v>
      </c>
      <c r="L3" s="29">
        <f>SUMIFS(Data!$M:$M,Data!$A:$A,Clasament_Silver!$B3,Data!$C:$C,Clasament_Silver!L$1)</f>
        <v>0</v>
      </c>
      <c r="M3" s="29">
        <f>SUMIFS(Data!$M:$M,Data!$A:$A,Clasament_Silver!$B3,Data!$C:$C,Clasament_Silver!M$1)</f>
        <v>0</v>
      </c>
      <c r="N3" s="29">
        <f>SUMIFS(Data!$M:$M,Data!$A:$A,Clasament_Silver!$B3,Data!$C:$C,Clasament_Silver!N$1)</f>
        <v>0</v>
      </c>
      <c r="O3" s="26">
        <f t="shared" ref="O3:O16" si="0">SUM(C3:N3)</f>
        <v>18.2</v>
      </c>
      <c r="P3">
        <f>SUMIF(Data!A:A,Clasament_Silver!B3,Data!D:D)</f>
        <v>126.95</v>
      </c>
    </row>
    <row r="4" spans="1:16" x14ac:dyDescent="0.25">
      <c r="A4">
        <v>3</v>
      </c>
      <c r="B4" t="s">
        <v>94</v>
      </c>
      <c r="C4" s="29">
        <f>SUMIFS(Data!$M:$M,Data!$A:$A,Clasament_Silver!$B4,Data!$C:$C,Clasament_Silver!C$1)</f>
        <v>3.1</v>
      </c>
      <c r="D4" s="29">
        <f>SUMIFS(Data!$M:$M,Data!$A:$A,Clasament_Silver!$B4,Data!$C:$C,Clasament_Silver!D$1)</f>
        <v>3</v>
      </c>
      <c r="E4" s="29">
        <f>SUMIFS(Data!$M:$M,Data!$A:$A,Clasament_Silver!$B4,Data!$C:$C,Clasament_Silver!E$1)</f>
        <v>2.8</v>
      </c>
      <c r="F4" s="29">
        <f>SUMIFS(Data!$M:$M,Data!$A:$A,Clasament_Silver!$B4,Data!$C:$C,Clasament_Silver!F$1)</f>
        <v>3.4</v>
      </c>
      <c r="G4" s="29">
        <f>SUMIFS(Data!$M:$M,Data!$A:$A,Clasament_Silver!$B4,Data!$C:$C,Clasament_Silver!G$1)</f>
        <v>2.9</v>
      </c>
      <c r="H4" s="29">
        <f>SUMIFS(Data!$M:$M,Data!$A:$A,Clasament_Silver!$B4,Data!$C:$C,Clasament_Silver!H$1)</f>
        <v>2.2999999999999998</v>
      </c>
      <c r="I4" s="29">
        <f>SUMIFS(Data!$M:$M,Data!$A:$A,Clasament_Silver!$B4,Data!$C:$C,Clasament_Silver!I$1)</f>
        <v>0</v>
      </c>
      <c r="J4" s="29">
        <f>SUMIFS(Data!$M:$M,Data!$A:$A,Clasament_Silver!$B4,Data!$C:$C,Clasament_Silver!J$1)</f>
        <v>0</v>
      </c>
      <c r="K4" s="29">
        <f>SUMIFS(Data!$M:$M,Data!$A:$A,Clasament_Silver!$B4,Data!$C:$C,Clasament_Silver!K$1)</f>
        <v>0</v>
      </c>
      <c r="L4" s="29">
        <f>SUMIFS(Data!$M:$M,Data!$A:$A,Clasament_Silver!$B4,Data!$C:$C,Clasament_Silver!L$1)</f>
        <v>0</v>
      </c>
      <c r="M4" s="29">
        <f>SUMIFS(Data!$M:$M,Data!$A:$A,Clasament_Silver!$B4,Data!$C:$C,Clasament_Silver!M$1)</f>
        <v>0</v>
      </c>
      <c r="N4" s="29">
        <f>SUMIFS(Data!$M:$M,Data!$A:$A,Clasament_Silver!$B4,Data!$C:$C,Clasament_Silver!N$1)</f>
        <v>0</v>
      </c>
      <c r="O4" s="26">
        <f t="shared" si="0"/>
        <v>17.5</v>
      </c>
      <c r="P4">
        <f>SUMIF(Data!A:A,Clasament_Silver!B4,Data!D:D)</f>
        <v>79.22</v>
      </c>
    </row>
    <row r="5" spans="1:16" x14ac:dyDescent="0.25">
      <c r="A5">
        <v>4</v>
      </c>
      <c r="B5" t="s">
        <v>87</v>
      </c>
      <c r="C5" s="29">
        <f>SUMIFS(Data!$M:$M,Data!$A:$A,Clasament_Silver!$B5,Data!$C:$C,Clasament_Silver!C$1)</f>
        <v>2.2999999999999998</v>
      </c>
      <c r="D5" s="29">
        <f>SUMIFS(Data!$M:$M,Data!$A:$A,Clasament_Silver!$B5,Data!$C:$C,Clasament_Silver!D$1)</f>
        <v>2.5</v>
      </c>
      <c r="E5" s="29">
        <f>SUMIFS(Data!$M:$M,Data!$A:$A,Clasament_Silver!$B5,Data!$C:$C,Clasament_Silver!E$1)</f>
        <v>2.7</v>
      </c>
      <c r="F5" s="29">
        <f>SUMIFS(Data!$M:$M,Data!$A:$A,Clasament_Silver!$B5,Data!$C:$C,Clasament_Silver!F$1)</f>
        <v>3.1</v>
      </c>
      <c r="G5" s="29">
        <f>SUMIFS(Data!$M:$M,Data!$A:$A,Clasament_Silver!$B5,Data!$C:$C,Clasament_Silver!G$1)</f>
        <v>2.2999999999999998</v>
      </c>
      <c r="H5" s="29">
        <f>SUMIFS(Data!$M:$M,Data!$A:$A,Clasament_Silver!$B5,Data!$C:$C,Clasament_Silver!H$1)</f>
        <v>3.2</v>
      </c>
      <c r="I5" s="29">
        <f>SUMIFS(Data!$M:$M,Data!$A:$A,Clasament_Silver!$B5,Data!$C:$C,Clasament_Silver!I$1)</f>
        <v>0</v>
      </c>
      <c r="J5" s="29">
        <f>SUMIFS(Data!$M:$M,Data!$A:$A,Clasament_Silver!$B5,Data!$C:$C,Clasament_Silver!J$1)</f>
        <v>0</v>
      </c>
      <c r="K5" s="29">
        <f>SUMIFS(Data!$M:$M,Data!$A:$A,Clasament_Silver!$B5,Data!$C:$C,Clasament_Silver!K$1)</f>
        <v>0</v>
      </c>
      <c r="L5" s="29">
        <f>SUMIFS(Data!$M:$M,Data!$A:$A,Clasament_Silver!$B5,Data!$C:$C,Clasament_Silver!L$1)</f>
        <v>0</v>
      </c>
      <c r="M5" s="29">
        <f>SUMIFS(Data!$M:$M,Data!$A:$A,Clasament_Silver!$B5,Data!$C:$C,Clasament_Silver!M$1)</f>
        <v>0</v>
      </c>
      <c r="N5" s="29">
        <f>SUMIFS(Data!$M:$M,Data!$A:$A,Clasament_Silver!$B5,Data!$C:$C,Clasament_Silver!N$1)</f>
        <v>0</v>
      </c>
      <c r="O5" s="26">
        <f t="shared" si="0"/>
        <v>16.099999999999998</v>
      </c>
      <c r="P5">
        <f>SUMIF(Data!A:A,Clasament_Silver!B5,Data!D:D)</f>
        <v>57.599999999999994</v>
      </c>
    </row>
    <row r="6" spans="1:16" x14ac:dyDescent="0.25">
      <c r="A6">
        <v>5</v>
      </c>
      <c r="B6" t="s">
        <v>125</v>
      </c>
      <c r="C6" s="29">
        <f>SUMIFS(Data!$M:$M,Data!$A:$A,Clasament_Silver!$B6,Data!$C:$C,Clasament_Silver!C$1)</f>
        <v>0</v>
      </c>
      <c r="D6" s="29">
        <f>SUMIFS(Data!$M:$M,Data!$A:$A,Clasament_Silver!$B6,Data!$C:$C,Clasament_Silver!D$1)</f>
        <v>2.5</v>
      </c>
      <c r="E6" s="29">
        <f>SUMIFS(Data!$M:$M,Data!$A:$A,Clasament_Silver!$B6,Data!$C:$C,Clasament_Silver!E$1)</f>
        <v>2.1</v>
      </c>
      <c r="F6" s="29">
        <f>SUMIFS(Data!$M:$M,Data!$A:$A,Clasament_Silver!$B6,Data!$C:$C,Clasament_Silver!F$1)</f>
        <v>2.9</v>
      </c>
      <c r="G6" s="29">
        <f>SUMIFS(Data!$M:$M,Data!$A:$A,Clasament_Silver!$B6,Data!$C:$C,Clasament_Silver!G$1)</f>
        <v>2.2999999999999998</v>
      </c>
      <c r="H6" s="29">
        <f>SUMIFS(Data!$M:$M,Data!$A:$A,Clasament_Silver!$B6,Data!$C:$C,Clasament_Silver!H$1)</f>
        <v>2.4000000000000004</v>
      </c>
      <c r="I6" s="29">
        <f>SUMIFS(Data!$M:$M,Data!$A:$A,Clasament_Silver!$B6,Data!$C:$C,Clasament_Silver!I$1)</f>
        <v>0</v>
      </c>
      <c r="J6" s="29">
        <f>SUMIFS(Data!$M:$M,Data!$A:$A,Clasament_Silver!$B6,Data!$C:$C,Clasament_Silver!J$1)</f>
        <v>0</v>
      </c>
      <c r="K6" s="29">
        <f>SUMIFS(Data!$M:$M,Data!$A:$A,Clasament_Silver!$B6,Data!$C:$C,Clasament_Silver!K$1)</f>
        <v>0</v>
      </c>
      <c r="L6" s="29">
        <f>SUMIFS(Data!$M:$M,Data!$A:$A,Clasament_Silver!$B6,Data!$C:$C,Clasament_Silver!L$1)</f>
        <v>0</v>
      </c>
      <c r="M6" s="29">
        <f>SUMIFS(Data!$M:$M,Data!$A:$A,Clasament_Silver!$B6,Data!$C:$C,Clasament_Silver!M$1)</f>
        <v>0</v>
      </c>
      <c r="N6" s="29">
        <f>SUMIFS(Data!$M:$M,Data!$A:$A,Clasament_Silver!$B6,Data!$C:$C,Clasament_Silver!N$1)</f>
        <v>0</v>
      </c>
      <c r="O6" s="26">
        <f t="shared" si="0"/>
        <v>12.200000000000001</v>
      </c>
      <c r="P6">
        <f>SUMIF(Data!A:A,Clasament_Silver!B6,Data!D:D)</f>
        <v>53.819999999999993</v>
      </c>
    </row>
    <row r="7" spans="1:16" x14ac:dyDescent="0.25">
      <c r="A7">
        <v>6</v>
      </c>
      <c r="B7" t="s">
        <v>114</v>
      </c>
      <c r="C7" s="29">
        <f>SUMIFS(Data!$M:$M,Data!$A:$A,Clasament_Silver!$B7,Data!$C:$C,Clasament_Silver!C$1)</f>
        <v>2.5</v>
      </c>
      <c r="D7" s="29">
        <f>SUMIFS(Data!$M:$M,Data!$A:$A,Clasament_Silver!$B7,Data!$C:$C,Clasament_Silver!D$1)</f>
        <v>2</v>
      </c>
      <c r="E7" s="29">
        <f>SUMIFS(Data!$M:$M,Data!$A:$A,Clasament_Silver!$B7,Data!$C:$C,Clasament_Silver!E$1)</f>
        <v>0</v>
      </c>
      <c r="F7" s="29">
        <f>SUMIFS(Data!$M:$M,Data!$A:$A,Clasament_Silver!$B7,Data!$C:$C,Clasament_Silver!F$1)</f>
        <v>3</v>
      </c>
      <c r="G7" s="29">
        <f>SUMIFS(Data!$M:$M,Data!$A:$A,Clasament_Silver!$B7,Data!$C:$C,Clasament_Silver!G$1)</f>
        <v>2.5</v>
      </c>
      <c r="H7" s="29">
        <f>SUMIFS(Data!$M:$M,Data!$A:$A,Clasament_Silver!$B7,Data!$C:$C,Clasament_Silver!H$1)</f>
        <v>1.8</v>
      </c>
      <c r="I7" s="29">
        <f>SUMIFS(Data!$M:$M,Data!$A:$A,Clasament_Silver!$B7,Data!$C:$C,Clasament_Silver!I$1)</f>
        <v>0</v>
      </c>
      <c r="J7" s="29">
        <f>SUMIFS(Data!$M:$M,Data!$A:$A,Clasament_Silver!$B7,Data!$C:$C,Clasament_Silver!J$1)</f>
        <v>0</v>
      </c>
      <c r="K7" s="29">
        <f>SUMIFS(Data!$M:$M,Data!$A:$A,Clasament_Silver!$B7,Data!$C:$C,Clasament_Silver!K$1)</f>
        <v>0</v>
      </c>
      <c r="L7" s="29">
        <f>SUMIFS(Data!$M:$M,Data!$A:$A,Clasament_Silver!$B7,Data!$C:$C,Clasament_Silver!L$1)</f>
        <v>0</v>
      </c>
      <c r="M7" s="29">
        <f>SUMIFS(Data!$M:$M,Data!$A:$A,Clasament_Silver!$B7,Data!$C:$C,Clasament_Silver!M$1)</f>
        <v>0</v>
      </c>
      <c r="N7" s="29">
        <f>SUMIFS(Data!$M:$M,Data!$A:$A,Clasament_Silver!$B7,Data!$C:$C,Clasament_Silver!N$1)</f>
        <v>0</v>
      </c>
      <c r="O7" s="26">
        <f t="shared" si="0"/>
        <v>11.8</v>
      </c>
      <c r="P7">
        <f>SUMIF(Data!A:A,Clasament_Silver!B7,Data!D:D)</f>
        <v>33.15</v>
      </c>
    </row>
    <row r="8" spans="1:16" x14ac:dyDescent="0.25">
      <c r="A8">
        <v>7</v>
      </c>
      <c r="B8" t="s">
        <v>124</v>
      </c>
      <c r="C8" s="29">
        <f>SUMIFS(Data!$M:$M,Data!$A:$A,Clasament_Silver!$B8,Data!$C:$C,Clasament_Silver!C$1)</f>
        <v>1.5999999999999999</v>
      </c>
      <c r="D8" s="29">
        <f>SUMIFS(Data!$M:$M,Data!$A:$A,Clasament_Silver!$B8,Data!$C:$C,Clasament_Silver!D$1)</f>
        <v>0</v>
      </c>
      <c r="E8" s="29">
        <f>SUMIFS(Data!$M:$M,Data!$A:$A,Clasament_Silver!$B8,Data!$C:$C,Clasament_Silver!E$1)</f>
        <v>0</v>
      </c>
      <c r="F8" s="29">
        <f>SUMIFS(Data!$M:$M,Data!$A:$A,Clasament_Silver!$B8,Data!$C:$C,Clasament_Silver!F$1)</f>
        <v>2</v>
      </c>
      <c r="G8" s="29">
        <f>SUMIFS(Data!$M:$M,Data!$A:$A,Clasament_Silver!$B8,Data!$C:$C,Clasament_Silver!G$1)</f>
        <v>2</v>
      </c>
      <c r="H8" s="29">
        <f>SUMIFS(Data!$M:$M,Data!$A:$A,Clasament_Silver!$B8,Data!$C:$C,Clasament_Silver!H$1)</f>
        <v>3.1</v>
      </c>
      <c r="I8" s="29">
        <f>SUMIFS(Data!$M:$M,Data!$A:$A,Clasament_Silver!$B8,Data!$C:$C,Clasament_Silver!I$1)</f>
        <v>0</v>
      </c>
      <c r="J8" s="29">
        <f>SUMIFS(Data!$M:$M,Data!$A:$A,Clasament_Silver!$B8,Data!$C:$C,Clasament_Silver!J$1)</f>
        <v>0</v>
      </c>
      <c r="K8" s="29">
        <f>SUMIFS(Data!$M:$M,Data!$A:$A,Clasament_Silver!$B8,Data!$C:$C,Clasament_Silver!K$1)</f>
        <v>0</v>
      </c>
      <c r="L8" s="29">
        <f>SUMIFS(Data!$M:$M,Data!$A:$A,Clasament_Silver!$B8,Data!$C:$C,Clasament_Silver!L$1)</f>
        <v>0</v>
      </c>
      <c r="M8" s="29">
        <f>SUMIFS(Data!$M:$M,Data!$A:$A,Clasament_Silver!$B8,Data!$C:$C,Clasament_Silver!M$1)</f>
        <v>0</v>
      </c>
      <c r="N8" s="29">
        <f>SUMIFS(Data!$M:$M,Data!$A:$A,Clasament_Silver!$B8,Data!$C:$C,Clasament_Silver!N$1)</f>
        <v>0</v>
      </c>
      <c r="O8" s="26">
        <f t="shared" si="0"/>
        <v>8.6999999999999993</v>
      </c>
      <c r="P8">
        <f>SUMIF(Data!A:A,Clasament_Silver!B8,Data!D:D)</f>
        <v>51.46</v>
      </c>
    </row>
    <row r="9" spans="1:16" x14ac:dyDescent="0.25">
      <c r="A9">
        <v>8</v>
      </c>
      <c r="B9" t="s">
        <v>106</v>
      </c>
      <c r="C9" s="29">
        <f>SUMIFS(Data!$M:$M,Data!$A:$A,Clasament_Silver!$B9,Data!$C:$C,Clasament_Silver!C$1)</f>
        <v>2.7</v>
      </c>
      <c r="D9" s="29">
        <f>SUMIFS(Data!$M:$M,Data!$A:$A,Clasament_Silver!$B9,Data!$C:$C,Clasament_Silver!D$1)</f>
        <v>3.2</v>
      </c>
      <c r="E9" s="29">
        <f>SUMIFS(Data!$M:$M,Data!$A:$A,Clasament_Silver!$B9,Data!$C:$C,Clasament_Silver!E$1)</f>
        <v>1.5</v>
      </c>
      <c r="F9" s="29">
        <f>SUMIFS(Data!$M:$M,Data!$A:$A,Clasament_Silver!$B9,Data!$C:$C,Clasament_Silver!F$1)</f>
        <v>0</v>
      </c>
      <c r="G9" s="29">
        <f>SUMIFS(Data!$M:$M,Data!$A:$A,Clasament_Silver!$B9,Data!$C:$C,Clasament_Silver!G$1)</f>
        <v>0</v>
      </c>
      <c r="H9" s="29">
        <f>SUMIFS(Data!$M:$M,Data!$A:$A,Clasament_Silver!$B9,Data!$C:$C,Clasament_Silver!H$1)</f>
        <v>0</v>
      </c>
      <c r="I9" s="29">
        <f>SUMIFS(Data!$M:$M,Data!$A:$A,Clasament_Silver!$B9,Data!$C:$C,Clasament_Silver!I$1)</f>
        <v>0</v>
      </c>
      <c r="J9" s="29">
        <f>SUMIFS(Data!$M:$M,Data!$A:$A,Clasament_Silver!$B9,Data!$C:$C,Clasament_Silver!J$1)</f>
        <v>0</v>
      </c>
      <c r="K9" s="29">
        <f>SUMIFS(Data!$M:$M,Data!$A:$A,Clasament_Silver!$B9,Data!$C:$C,Clasament_Silver!K$1)</f>
        <v>0</v>
      </c>
      <c r="L9" s="29">
        <f>SUMIFS(Data!$M:$M,Data!$A:$A,Clasament_Silver!$B9,Data!$C:$C,Clasament_Silver!L$1)</f>
        <v>0</v>
      </c>
      <c r="M9" s="29">
        <f>SUMIFS(Data!$M:$M,Data!$A:$A,Clasament_Silver!$B9,Data!$C:$C,Clasament_Silver!M$1)</f>
        <v>0</v>
      </c>
      <c r="N9" s="29">
        <f>SUMIFS(Data!$M:$M,Data!$A:$A,Clasament_Silver!$B9,Data!$C:$C,Clasament_Silver!N$1)</f>
        <v>0</v>
      </c>
      <c r="O9" s="26">
        <f t="shared" si="0"/>
        <v>7.4</v>
      </c>
      <c r="P9">
        <f>SUMIF(Data!A:A,Clasament_Silver!B9,Data!D:D)</f>
        <v>53.7</v>
      </c>
    </row>
    <row r="10" spans="1:16" x14ac:dyDescent="0.25">
      <c r="A10">
        <v>9</v>
      </c>
      <c r="B10" t="s">
        <v>86</v>
      </c>
      <c r="C10" s="29">
        <f>SUMIFS(Data!$M:$M,Data!$A:$A,Clasament_Silver!$B10,Data!$C:$C,Clasament_Silver!C$1)</f>
        <v>3.3</v>
      </c>
      <c r="D10" s="29">
        <f>SUMIFS(Data!$M:$M,Data!$A:$A,Clasament_Silver!$B10,Data!$C:$C,Clasament_Silver!D$1)</f>
        <v>0</v>
      </c>
      <c r="E10" s="29">
        <f>SUMIFS(Data!$M:$M,Data!$A:$A,Clasament_Silver!$B10,Data!$C:$C,Clasament_Silver!E$1)</f>
        <v>0</v>
      </c>
      <c r="F10" s="29">
        <f>SUMIFS(Data!$M:$M,Data!$A:$A,Clasament_Silver!$B10,Data!$C:$C,Clasament_Silver!F$1)</f>
        <v>0</v>
      </c>
      <c r="G10" s="29">
        <f>SUMIFS(Data!$M:$M,Data!$A:$A,Clasament_Silver!$B10,Data!$C:$C,Clasament_Silver!G$1)</f>
        <v>1.5</v>
      </c>
      <c r="H10" s="29">
        <f>SUMIFS(Data!$M:$M,Data!$A:$A,Clasament_Silver!$B10,Data!$C:$C,Clasament_Silver!H$1)</f>
        <v>1.9000000000000001</v>
      </c>
      <c r="I10" s="29">
        <f>SUMIFS(Data!$M:$M,Data!$A:$A,Clasament_Silver!$B10,Data!$C:$C,Clasament_Silver!I$1)</f>
        <v>0</v>
      </c>
      <c r="J10" s="29">
        <f>SUMIFS(Data!$M:$M,Data!$A:$A,Clasament_Silver!$B10,Data!$C:$C,Clasament_Silver!J$1)</f>
        <v>0</v>
      </c>
      <c r="K10" s="29">
        <f>SUMIFS(Data!$M:$M,Data!$A:$A,Clasament_Silver!$B10,Data!$C:$C,Clasament_Silver!K$1)</f>
        <v>0</v>
      </c>
      <c r="L10" s="29">
        <f>SUMIFS(Data!$M:$M,Data!$A:$A,Clasament_Silver!$B10,Data!$C:$C,Clasament_Silver!L$1)</f>
        <v>0</v>
      </c>
      <c r="M10" s="29">
        <f>SUMIFS(Data!$M:$M,Data!$A:$A,Clasament_Silver!$B10,Data!$C:$C,Clasament_Silver!M$1)</f>
        <v>0</v>
      </c>
      <c r="N10" s="29">
        <f>SUMIFS(Data!$M:$M,Data!$A:$A,Clasament_Silver!$B10,Data!$C:$C,Clasament_Silver!N$1)</f>
        <v>0</v>
      </c>
      <c r="O10" s="26">
        <f t="shared" si="0"/>
        <v>6.7</v>
      </c>
      <c r="P10">
        <f>SUMIF(Data!A:A,Clasament_Silver!B10,Data!D:D)</f>
        <v>33.58</v>
      </c>
    </row>
    <row r="11" spans="1:16" x14ac:dyDescent="0.25">
      <c r="A11">
        <v>10</v>
      </c>
      <c r="B11" t="s">
        <v>127</v>
      </c>
      <c r="C11" s="29">
        <f>SUMIFS(Data!$M:$M,Data!$A:$A,Clasament_Silver!$B11,Data!$C:$C,Clasament_Silver!C$1)</f>
        <v>2.6</v>
      </c>
      <c r="D11" s="29">
        <f>SUMIFS(Data!$M:$M,Data!$A:$A,Clasament_Silver!$B11,Data!$C:$C,Clasament_Silver!D$1)</f>
        <v>2</v>
      </c>
      <c r="E11" s="29">
        <f>SUMIFS(Data!$M:$M,Data!$A:$A,Clasament_Silver!$B11,Data!$C:$C,Clasament_Silver!E$1)</f>
        <v>0</v>
      </c>
      <c r="F11" s="29">
        <f>SUMIFS(Data!$M:$M,Data!$A:$A,Clasament_Silver!$B11,Data!$C:$C,Clasament_Silver!F$1)</f>
        <v>2</v>
      </c>
      <c r="G11" s="29">
        <f>SUMIFS(Data!$M:$M,Data!$A:$A,Clasament_Silver!$B11,Data!$C:$C,Clasament_Silver!G$1)</f>
        <v>0</v>
      </c>
      <c r="H11" s="29">
        <f>SUMIFS(Data!$M:$M,Data!$A:$A,Clasament_Silver!$B11,Data!$C:$C,Clasament_Silver!H$1)</f>
        <v>0</v>
      </c>
      <c r="I11" s="29">
        <f>SUMIFS(Data!$M:$M,Data!$A:$A,Clasament_Silver!$B11,Data!$C:$C,Clasament_Silver!I$1)</f>
        <v>0</v>
      </c>
      <c r="J11" s="29">
        <f>SUMIFS(Data!$M:$M,Data!$A:$A,Clasament_Silver!$B11,Data!$C:$C,Clasament_Silver!J$1)</f>
        <v>0</v>
      </c>
      <c r="K11" s="29">
        <f>SUMIFS(Data!$M:$M,Data!$A:$A,Clasament_Silver!$B11,Data!$C:$C,Clasament_Silver!K$1)</f>
        <v>0</v>
      </c>
      <c r="L11" s="29">
        <f>SUMIFS(Data!$M:$M,Data!$A:$A,Clasament_Silver!$B11,Data!$C:$C,Clasament_Silver!L$1)</f>
        <v>0</v>
      </c>
      <c r="M11" s="29">
        <f>SUMIFS(Data!$M:$M,Data!$A:$A,Clasament_Silver!$B11,Data!$C:$C,Clasament_Silver!M$1)</f>
        <v>0</v>
      </c>
      <c r="N11" s="29">
        <f>SUMIFS(Data!$M:$M,Data!$A:$A,Clasament_Silver!$B11,Data!$C:$C,Clasament_Silver!N$1)</f>
        <v>0</v>
      </c>
      <c r="O11" s="26">
        <f t="shared" si="0"/>
        <v>6.6</v>
      </c>
      <c r="P11">
        <f>SUMIF(Data!A:A,Clasament_Silver!B11,Data!D:D)</f>
        <v>23.4</v>
      </c>
    </row>
    <row r="12" spans="1:16" x14ac:dyDescent="0.25">
      <c r="A12">
        <v>11</v>
      </c>
      <c r="B12" t="s">
        <v>77</v>
      </c>
      <c r="C12" s="29">
        <f>SUMIFS(Data!$M:$M,Data!$A:$A,Clasament_Silver!$B12,Data!$C:$C,Clasament_Silver!C$1)</f>
        <v>1.8</v>
      </c>
      <c r="D12" s="29">
        <f>SUMIFS(Data!$M:$M,Data!$A:$A,Clasament_Silver!$B12,Data!$C:$C,Clasament_Silver!D$1)</f>
        <v>0</v>
      </c>
      <c r="E12" s="29">
        <f>SUMIFS(Data!$M:$M,Data!$A:$A,Clasament_Silver!$B12,Data!$C:$C,Clasament_Silver!E$1)</f>
        <v>0</v>
      </c>
      <c r="F12" s="29">
        <f>SUMIFS(Data!$M:$M,Data!$A:$A,Clasament_Silver!$B12,Data!$C:$C,Clasament_Silver!F$1)</f>
        <v>0</v>
      </c>
      <c r="G12" s="29">
        <f>SUMIFS(Data!$M:$M,Data!$A:$A,Clasament_Silver!$B12,Data!$C:$C,Clasament_Silver!G$1)</f>
        <v>0</v>
      </c>
      <c r="H12" s="29">
        <f>SUMIFS(Data!$M:$M,Data!$A:$A,Clasament_Silver!$B12,Data!$C:$C,Clasament_Silver!H$1)</f>
        <v>2</v>
      </c>
      <c r="I12" s="29">
        <f>SUMIFS(Data!$M:$M,Data!$A:$A,Clasament_Silver!$B12,Data!$C:$C,Clasament_Silver!I$1)</f>
        <v>0</v>
      </c>
      <c r="J12" s="29">
        <f>SUMIFS(Data!$M:$M,Data!$A:$A,Clasament_Silver!$B12,Data!$C:$C,Clasament_Silver!J$1)</f>
        <v>0</v>
      </c>
      <c r="K12" s="29">
        <f>SUMIFS(Data!$M:$M,Data!$A:$A,Clasament_Silver!$B12,Data!$C:$C,Clasament_Silver!K$1)</f>
        <v>0</v>
      </c>
      <c r="L12" s="29">
        <f>SUMIFS(Data!$M:$M,Data!$A:$A,Clasament_Silver!$B12,Data!$C:$C,Clasament_Silver!L$1)</f>
        <v>0</v>
      </c>
      <c r="M12" s="29">
        <f>SUMIFS(Data!$M:$M,Data!$A:$A,Clasament_Silver!$B12,Data!$C:$C,Clasament_Silver!M$1)</f>
        <v>0</v>
      </c>
      <c r="N12" s="29">
        <f>SUMIFS(Data!$M:$M,Data!$A:$A,Clasament_Silver!$B12,Data!$C:$C,Clasament_Silver!N$1)</f>
        <v>0</v>
      </c>
      <c r="O12" s="26">
        <f t="shared" si="0"/>
        <v>3.8</v>
      </c>
      <c r="P12">
        <f>SUMIF(Data!A:A,Clasament_Silver!B12,Data!D:D)</f>
        <v>11</v>
      </c>
    </row>
    <row r="13" spans="1:16" x14ac:dyDescent="0.25">
      <c r="A13">
        <v>12</v>
      </c>
      <c r="B13" t="s">
        <v>83</v>
      </c>
      <c r="C13" s="29">
        <f>SUMIFS(Data!$M:$M,Data!$A:$A,Clasament_Silver!$B13,Data!$C:$C,Clasament_Silver!C$1)</f>
        <v>0</v>
      </c>
      <c r="D13" s="29">
        <f>SUMIFS(Data!$M:$M,Data!$A:$A,Clasament_Silver!$B13,Data!$C:$C,Clasament_Silver!D$1)</f>
        <v>0</v>
      </c>
      <c r="E13" s="29">
        <f>SUMIFS(Data!$M:$M,Data!$A:$A,Clasament_Silver!$B13,Data!$C:$C,Clasament_Silver!E$1)</f>
        <v>0</v>
      </c>
      <c r="F13" s="29">
        <f>SUMIFS(Data!$M:$M,Data!$A:$A,Clasament_Silver!$B13,Data!$C:$C,Clasament_Silver!F$1)</f>
        <v>0</v>
      </c>
      <c r="G13" s="29">
        <f>SUMIFS(Data!$M:$M,Data!$A:$A,Clasament_Silver!$B13,Data!$C:$C,Clasament_Silver!G$1)</f>
        <v>0</v>
      </c>
      <c r="H13" s="29">
        <f>SUMIFS(Data!$M:$M,Data!$A:$A,Clasament_Silver!$B13,Data!$C:$C,Clasament_Silver!H$1)</f>
        <v>0</v>
      </c>
      <c r="I13" s="29">
        <f>SUMIFS(Data!$M:$M,Data!$A:$A,Clasament_Silver!$B13,Data!$C:$C,Clasament_Silver!I$1)</f>
        <v>0</v>
      </c>
      <c r="J13" s="29">
        <f>SUMIFS(Data!$M:$M,Data!$A:$A,Clasament_Silver!$B13,Data!$C:$C,Clasament_Silver!J$1)</f>
        <v>0</v>
      </c>
      <c r="K13" s="29">
        <f>SUMIFS(Data!$M:$M,Data!$A:$A,Clasament_Silver!$B13,Data!$C:$C,Clasament_Silver!K$1)</f>
        <v>0</v>
      </c>
      <c r="L13" s="29">
        <f>SUMIFS(Data!$M:$M,Data!$A:$A,Clasament_Silver!$B13,Data!$C:$C,Clasament_Silver!L$1)</f>
        <v>0</v>
      </c>
      <c r="M13" s="29">
        <f>SUMIFS(Data!$M:$M,Data!$A:$A,Clasament_Silver!$B13,Data!$C:$C,Clasament_Silver!M$1)</f>
        <v>0</v>
      </c>
      <c r="N13" s="29">
        <f>SUMIFS(Data!$M:$M,Data!$A:$A,Clasament_Silver!$B13,Data!$C:$C,Clasament_Silver!N$1)</f>
        <v>0</v>
      </c>
      <c r="O13" s="26">
        <f t="shared" si="0"/>
        <v>0</v>
      </c>
      <c r="P13">
        <f>SUMIF(Data!A:A,Clasament_Silver!B13,Data!D:D)</f>
        <v>0</v>
      </c>
    </row>
    <row r="14" spans="1:16" x14ac:dyDescent="0.25">
      <c r="A14">
        <v>13</v>
      </c>
      <c r="B14" t="s">
        <v>103</v>
      </c>
      <c r="C14" s="29">
        <f>SUMIFS(Data!$M:$M,Data!$A:$A,Clasament_Silver!$B14,Data!$C:$C,Clasament_Silver!C$1)</f>
        <v>0</v>
      </c>
      <c r="D14" s="29">
        <f>SUMIFS(Data!$M:$M,Data!$A:$A,Clasament_Silver!$B14,Data!$C:$C,Clasament_Silver!D$1)</f>
        <v>0</v>
      </c>
      <c r="E14" s="29">
        <f>SUMIFS(Data!$M:$M,Data!$A:$A,Clasament_Silver!$B14,Data!$C:$C,Clasament_Silver!E$1)</f>
        <v>0</v>
      </c>
      <c r="F14" s="29">
        <f>SUMIFS(Data!$M:$M,Data!$A:$A,Clasament_Silver!$B14,Data!$C:$C,Clasament_Silver!F$1)</f>
        <v>0</v>
      </c>
      <c r="G14" s="29">
        <f>SUMIFS(Data!$M:$M,Data!$A:$A,Clasament_Silver!$B14,Data!$C:$C,Clasament_Silver!G$1)</f>
        <v>0</v>
      </c>
      <c r="H14" s="29">
        <f>SUMIFS(Data!$M:$M,Data!$A:$A,Clasament_Silver!$B14,Data!$C:$C,Clasament_Silver!H$1)</f>
        <v>0</v>
      </c>
      <c r="I14" s="29">
        <f>SUMIFS(Data!$M:$M,Data!$A:$A,Clasament_Silver!$B14,Data!$C:$C,Clasament_Silver!I$1)</f>
        <v>0</v>
      </c>
      <c r="J14" s="29">
        <f>SUMIFS(Data!$M:$M,Data!$A:$A,Clasament_Silver!$B14,Data!$C:$C,Clasament_Silver!J$1)</f>
        <v>0</v>
      </c>
      <c r="K14" s="29">
        <f>SUMIFS(Data!$M:$M,Data!$A:$A,Clasament_Silver!$B14,Data!$C:$C,Clasament_Silver!K$1)</f>
        <v>0</v>
      </c>
      <c r="L14" s="29">
        <f>SUMIFS(Data!$M:$M,Data!$A:$A,Clasament_Silver!$B14,Data!$C:$C,Clasament_Silver!L$1)</f>
        <v>0</v>
      </c>
      <c r="M14" s="29">
        <f>SUMIFS(Data!$M:$M,Data!$A:$A,Clasament_Silver!$B14,Data!$C:$C,Clasament_Silver!M$1)</f>
        <v>0</v>
      </c>
      <c r="N14" s="29">
        <f>SUMIFS(Data!$M:$M,Data!$A:$A,Clasament_Silver!$B14,Data!$C:$C,Clasament_Silver!N$1)</f>
        <v>0</v>
      </c>
      <c r="O14" s="26">
        <f t="shared" si="0"/>
        <v>0</v>
      </c>
      <c r="P14">
        <f>SUMIF(Data!A:A,Clasament_Silver!B14,Data!D:D)</f>
        <v>0</v>
      </c>
    </row>
    <row r="15" spans="1:16" x14ac:dyDescent="0.25">
      <c r="A15">
        <v>14</v>
      </c>
      <c r="B15" t="s">
        <v>122</v>
      </c>
      <c r="C15" s="29">
        <f>SUMIFS(Data!$M:$M,Data!$A:$A,Clasament_Silver!$B15,Data!$C:$C,Clasament_Silver!C$1)</f>
        <v>0</v>
      </c>
      <c r="D15" s="29">
        <f>SUMIFS(Data!$M:$M,Data!$A:$A,Clasament_Silver!$B15,Data!$C:$C,Clasament_Silver!D$1)</f>
        <v>0</v>
      </c>
      <c r="E15" s="29">
        <f>SUMIFS(Data!$M:$M,Data!$A:$A,Clasament_Silver!$B15,Data!$C:$C,Clasament_Silver!E$1)</f>
        <v>0</v>
      </c>
      <c r="F15" s="29">
        <f>SUMIFS(Data!$M:$M,Data!$A:$A,Clasament_Silver!$B15,Data!$C:$C,Clasament_Silver!F$1)</f>
        <v>0</v>
      </c>
      <c r="G15" s="29">
        <f>SUMIFS(Data!$M:$M,Data!$A:$A,Clasament_Silver!$B15,Data!$C:$C,Clasament_Silver!G$1)</f>
        <v>0</v>
      </c>
      <c r="H15" s="29">
        <f>SUMIFS(Data!$M:$M,Data!$A:$A,Clasament_Silver!$B15,Data!$C:$C,Clasament_Silver!H$1)</f>
        <v>0</v>
      </c>
      <c r="I15" s="29">
        <f>SUMIFS(Data!$M:$M,Data!$A:$A,Clasament_Silver!$B15,Data!$C:$C,Clasament_Silver!I$1)</f>
        <v>0</v>
      </c>
      <c r="J15" s="29">
        <f>SUMIFS(Data!$M:$M,Data!$A:$A,Clasament_Silver!$B15,Data!$C:$C,Clasament_Silver!J$1)</f>
        <v>0</v>
      </c>
      <c r="K15" s="29">
        <f>SUMIFS(Data!$M:$M,Data!$A:$A,Clasament_Silver!$B15,Data!$C:$C,Clasament_Silver!K$1)</f>
        <v>0</v>
      </c>
      <c r="L15" s="29">
        <f>SUMIFS(Data!$M:$M,Data!$A:$A,Clasament_Silver!$B15,Data!$C:$C,Clasament_Silver!L$1)</f>
        <v>0</v>
      </c>
      <c r="M15" s="29">
        <f>SUMIFS(Data!$M:$M,Data!$A:$A,Clasament_Silver!$B15,Data!$C:$C,Clasament_Silver!M$1)</f>
        <v>0</v>
      </c>
      <c r="N15" s="29">
        <f>SUMIFS(Data!$M:$M,Data!$A:$A,Clasament_Silver!$B15,Data!$C:$C,Clasament_Silver!N$1)</f>
        <v>0</v>
      </c>
      <c r="O15" s="26">
        <f t="shared" si="0"/>
        <v>0</v>
      </c>
      <c r="P15">
        <f>SUMIF(Data!A:A,Clasament_Silver!B15,Data!D:D)</f>
        <v>0</v>
      </c>
    </row>
    <row r="16" spans="1:16" x14ac:dyDescent="0.25">
      <c r="A16">
        <v>15</v>
      </c>
      <c r="B16" t="s">
        <v>115</v>
      </c>
      <c r="C16" s="29">
        <f>SUMIFS(Data!$M:$M,Data!$A:$A,Clasament_Silver!$B16,Data!$C:$C,Clasament_Silver!C$1)</f>
        <v>0</v>
      </c>
      <c r="D16" s="29">
        <f>SUMIFS(Data!$M:$M,Data!$A:$A,Clasament_Silver!$B16,Data!$C:$C,Clasament_Silver!D$1)</f>
        <v>0</v>
      </c>
      <c r="E16" s="29">
        <f>SUMIFS(Data!$M:$M,Data!$A:$A,Clasament_Silver!$B16,Data!$C:$C,Clasament_Silver!E$1)</f>
        <v>0</v>
      </c>
      <c r="F16" s="29">
        <f>SUMIFS(Data!$M:$M,Data!$A:$A,Clasament_Silver!$B16,Data!$C:$C,Clasament_Silver!F$1)</f>
        <v>0</v>
      </c>
      <c r="G16" s="29">
        <f>SUMIFS(Data!$M:$M,Data!$A:$A,Clasament_Silver!$B16,Data!$C:$C,Clasament_Silver!G$1)</f>
        <v>0</v>
      </c>
      <c r="H16" s="29">
        <f>SUMIFS(Data!$M:$M,Data!$A:$A,Clasament_Silver!$B16,Data!$C:$C,Clasament_Silver!H$1)</f>
        <v>0</v>
      </c>
      <c r="I16" s="29">
        <f>SUMIFS(Data!$M:$M,Data!$A:$A,Clasament_Silver!$B16,Data!$C:$C,Clasament_Silver!I$1)</f>
        <v>0</v>
      </c>
      <c r="J16" s="29">
        <f>SUMIFS(Data!$M:$M,Data!$A:$A,Clasament_Silver!$B16,Data!$C:$C,Clasament_Silver!J$1)</f>
        <v>0</v>
      </c>
      <c r="K16" s="29">
        <f>SUMIFS(Data!$M:$M,Data!$A:$A,Clasament_Silver!$B16,Data!$C:$C,Clasament_Silver!K$1)</f>
        <v>0</v>
      </c>
      <c r="L16" s="29">
        <f>SUMIFS(Data!$M:$M,Data!$A:$A,Clasament_Silver!$B16,Data!$C:$C,Clasament_Silver!L$1)</f>
        <v>0</v>
      </c>
      <c r="M16" s="29">
        <f>SUMIFS(Data!$M:$M,Data!$A:$A,Clasament_Silver!$B16,Data!$C:$C,Clasament_Silver!M$1)</f>
        <v>0</v>
      </c>
      <c r="N16" s="29">
        <f>SUMIFS(Data!$M:$M,Data!$A:$A,Clasament_Silver!$B16,Data!$C:$C,Clasament_Silver!N$1)</f>
        <v>0</v>
      </c>
      <c r="O16" s="26">
        <f t="shared" si="0"/>
        <v>0</v>
      </c>
      <c r="P16">
        <f>SUMIF(Data!A:A,Clasament_Silver!B16,Data!D:D)</f>
        <v>0</v>
      </c>
    </row>
  </sheetData>
  <sortState ref="B2:P16">
    <sortCondition descending="1" ref="O2:O16"/>
    <sortCondition descending="1" ref="P2:P16"/>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zoomScale="85" zoomScaleNormal="85" workbookViewId="0">
      <pane xSplit="2" ySplit="1" topLeftCell="C2" activePane="bottomRight" state="frozen"/>
      <selection pane="topRight" activeCell="B1" sqref="B1"/>
      <selection pane="bottomLeft" activeCell="A2" sqref="A2"/>
      <selection pane="bottomRight" activeCell="H20" sqref="H20"/>
    </sheetView>
  </sheetViews>
  <sheetFormatPr defaultRowHeight="15" x14ac:dyDescent="0.25"/>
  <cols>
    <col min="1" max="1" width="3.85546875" bestFit="1" customWidth="1"/>
    <col min="2" max="2" width="22.85546875" bestFit="1" customWidth="1"/>
    <col min="3" max="3" width="9.140625" style="29" customWidth="1"/>
    <col min="4" max="7" width="7.85546875" style="29" customWidth="1"/>
    <col min="8" max="14" width="7.85546875" style="26" customWidth="1"/>
    <col min="15" max="15" width="10.5703125" style="26" bestFit="1" customWidth="1"/>
    <col min="16" max="16" width="8.28515625" customWidth="1"/>
  </cols>
  <sheetData>
    <row r="1" spans="1:16" x14ac:dyDescent="0.25">
      <c r="A1" s="1" t="s">
        <v>120</v>
      </c>
      <c r="B1" s="1" t="s">
        <v>4</v>
      </c>
      <c r="C1" s="28">
        <v>1</v>
      </c>
      <c r="D1" s="28">
        <v>2</v>
      </c>
      <c r="E1" s="28">
        <v>3</v>
      </c>
      <c r="F1" s="28">
        <v>4</v>
      </c>
      <c r="G1" s="28">
        <v>5</v>
      </c>
      <c r="H1" s="27">
        <v>6</v>
      </c>
      <c r="I1" s="27">
        <v>7</v>
      </c>
      <c r="J1" s="28">
        <v>8</v>
      </c>
      <c r="K1" s="28">
        <v>9</v>
      </c>
      <c r="L1" s="28">
        <v>10</v>
      </c>
      <c r="M1" s="27">
        <v>11</v>
      </c>
      <c r="N1" s="27">
        <v>12</v>
      </c>
      <c r="O1" s="25" t="s">
        <v>116</v>
      </c>
      <c r="P1" s="1" t="s">
        <v>0</v>
      </c>
    </row>
    <row r="2" spans="1:16" x14ac:dyDescent="0.25">
      <c r="A2">
        <v>1</v>
      </c>
      <c r="B2" t="s">
        <v>189</v>
      </c>
      <c r="C2" s="29">
        <f>SUMIFS(Data!$M:$M,Data!$A:$A,Clasament_Bronze!$B2,Data!$C:$C,Clasament_Bronze!C$1)</f>
        <v>2</v>
      </c>
      <c r="D2" s="29">
        <f>SUMIFS(Data!$M:$M,Data!$A:$A,Clasament_Bronze!$B2,Data!$C:$C,Clasament_Bronze!D$1)</f>
        <v>2.6999999999999997</v>
      </c>
      <c r="E2" s="29">
        <f>SUMIFS(Data!$M:$M,Data!$A:$A,Clasament_Bronze!$B2,Data!$C:$C,Clasament_Bronze!E$1)</f>
        <v>3.7</v>
      </c>
      <c r="F2" s="29">
        <f>SUMIFS(Data!$M:$M,Data!$A:$A,Clasament_Bronze!$B2,Data!$C:$C,Clasament_Bronze!F$1)</f>
        <v>3.8</v>
      </c>
      <c r="G2" s="29">
        <f>SUMIFS(Data!$M:$M,Data!$A:$A,Clasament_Bronze!$B2,Data!$C:$C,Clasament_Bronze!G$1)</f>
        <v>3</v>
      </c>
      <c r="H2" s="29">
        <f>SUMIFS(Data!$M:$M,Data!$A:$A,Clasament_Bronze!$B2,Data!$C:$C,Clasament_Bronze!H$1)</f>
        <v>4</v>
      </c>
      <c r="I2" s="29">
        <f>SUMIFS(Data!$M:$M,Data!$A:$A,Clasament_Bronze!$B2,Data!$C:$C,Clasament_Bronze!I$1)</f>
        <v>0</v>
      </c>
      <c r="J2" s="29">
        <f>SUMIFS(Data!$M:$M,Data!$A:$A,Clasament_Bronze!$B2,Data!$C:$C,Clasament_Bronze!J$1)</f>
        <v>0</v>
      </c>
      <c r="K2" s="29">
        <f>SUMIFS(Data!$M:$M,Data!$A:$A,Clasament_Bronze!$B2,Data!$C:$C,Clasament_Bronze!K$1)</f>
        <v>0</v>
      </c>
      <c r="L2" s="29">
        <f>SUMIFS(Data!$M:$M,Data!$A:$A,Clasament_Bronze!$B2,Data!$C:$C,Clasament_Bronze!L$1)</f>
        <v>0</v>
      </c>
      <c r="M2" s="29">
        <f>SUMIFS(Data!$M:$M,Data!$A:$A,Clasament_Bronze!$B2,Data!$C:$C,Clasament_Bronze!M$1)</f>
        <v>0</v>
      </c>
      <c r="N2" s="29">
        <f>SUMIFS(Data!$M:$M,Data!$A:$A,Clasament_Bronze!$B2,Data!$C:$C,Clasament_Bronze!N$1)</f>
        <v>0</v>
      </c>
      <c r="O2" s="26">
        <f>SUM(C2:N2)</f>
        <v>19.2</v>
      </c>
      <c r="P2">
        <f>SUMIF(Data!A:A,Clasament_Bronze!B2,Data!D:D)</f>
        <v>70.419999999999987</v>
      </c>
    </row>
    <row r="3" spans="1:16" x14ac:dyDescent="0.25">
      <c r="A3">
        <v>2</v>
      </c>
      <c r="B3" t="s">
        <v>179</v>
      </c>
      <c r="C3" s="29">
        <f>SUMIFS(Data!$M:$M,Data!$A:$A,Clasament_Bronze!$B3,Data!$C:$C,Clasament_Bronze!C$1)</f>
        <v>3.1</v>
      </c>
      <c r="D3" s="29">
        <f>SUMIFS(Data!$M:$M,Data!$A:$A,Clasament_Bronze!$B3,Data!$C:$C,Clasament_Bronze!D$1)</f>
        <v>3.1</v>
      </c>
      <c r="E3" s="29">
        <f>SUMIFS(Data!$M:$M,Data!$A:$A,Clasament_Bronze!$B3,Data!$C:$C,Clasament_Bronze!E$1)</f>
        <v>3.7</v>
      </c>
      <c r="F3" s="29">
        <f>SUMIFS(Data!$M:$M,Data!$A:$A,Clasament_Bronze!$B3,Data!$C:$C,Clasament_Bronze!F$1)</f>
        <v>3.1</v>
      </c>
      <c r="G3" s="29">
        <f>SUMIFS(Data!$M:$M,Data!$A:$A,Clasament_Bronze!$B3,Data!$C:$C,Clasament_Bronze!G$1)</f>
        <v>2.9</v>
      </c>
      <c r="H3" s="29">
        <f>SUMIFS(Data!$M:$M,Data!$A:$A,Clasament_Bronze!$B3,Data!$C:$C,Clasament_Bronze!H$1)</f>
        <v>3.1</v>
      </c>
      <c r="I3" s="29">
        <f>SUMIFS(Data!$M:$M,Data!$A:$A,Clasament_Bronze!$B3,Data!$C:$C,Clasament_Bronze!I$1)</f>
        <v>0</v>
      </c>
      <c r="J3" s="29">
        <f>SUMIFS(Data!$M:$M,Data!$A:$A,Clasament_Bronze!$B3,Data!$C:$C,Clasament_Bronze!J$1)</f>
        <v>0</v>
      </c>
      <c r="K3" s="29">
        <f>SUMIFS(Data!$M:$M,Data!$A:$A,Clasament_Bronze!$B3,Data!$C:$C,Clasament_Bronze!K$1)</f>
        <v>0</v>
      </c>
      <c r="L3" s="29">
        <f>SUMIFS(Data!$M:$M,Data!$A:$A,Clasament_Bronze!$B3,Data!$C:$C,Clasament_Bronze!L$1)</f>
        <v>0</v>
      </c>
      <c r="M3" s="29">
        <f>SUMIFS(Data!$M:$M,Data!$A:$A,Clasament_Bronze!$B3,Data!$C:$C,Clasament_Bronze!M$1)</f>
        <v>0</v>
      </c>
      <c r="N3" s="29">
        <f>SUMIFS(Data!$M:$M,Data!$A:$A,Clasament_Bronze!$B3,Data!$C:$C,Clasament_Bronze!N$1)</f>
        <v>0</v>
      </c>
      <c r="O3" s="26">
        <f t="shared" ref="O3:O16" si="0">SUM(C3:N3)</f>
        <v>19</v>
      </c>
      <c r="P3">
        <f>SUMIF(Data!A:A,Clasament_Bronze!B3,Data!D:D)</f>
        <v>155.30000000000001</v>
      </c>
    </row>
    <row r="4" spans="1:16" x14ac:dyDescent="0.25">
      <c r="A4">
        <v>3</v>
      </c>
      <c r="B4" t="s">
        <v>129</v>
      </c>
      <c r="C4" s="29">
        <f>SUMIFS(Data!$M:$M,Data!$A:$A,Clasament_Bronze!$B4,Data!$C:$C,Clasament_Bronze!C$1)</f>
        <v>3.4</v>
      </c>
      <c r="D4" s="29">
        <f>SUMIFS(Data!$M:$M,Data!$A:$A,Clasament_Bronze!$B4,Data!$C:$C,Clasament_Bronze!D$1)</f>
        <v>2.7</v>
      </c>
      <c r="E4" s="29">
        <f>SUMIFS(Data!$M:$M,Data!$A:$A,Clasament_Bronze!$B4,Data!$C:$C,Clasament_Bronze!E$1)</f>
        <v>3.2</v>
      </c>
      <c r="F4" s="29">
        <f>SUMIFS(Data!$M:$M,Data!$A:$A,Clasament_Bronze!$B4,Data!$C:$C,Clasament_Bronze!F$1)</f>
        <v>2.8</v>
      </c>
      <c r="G4" s="29">
        <f>SUMIFS(Data!$M:$M,Data!$A:$A,Clasament_Bronze!$B4,Data!$C:$C,Clasament_Bronze!G$1)</f>
        <v>2.1999999999999997</v>
      </c>
      <c r="H4" s="29">
        <f>SUMIFS(Data!$M:$M,Data!$A:$A,Clasament_Bronze!$B4,Data!$C:$C,Clasament_Bronze!H$1)</f>
        <v>0</v>
      </c>
      <c r="I4" s="29">
        <f>SUMIFS(Data!$M:$M,Data!$A:$A,Clasament_Bronze!$B4,Data!$C:$C,Clasament_Bronze!I$1)</f>
        <v>0</v>
      </c>
      <c r="J4" s="29">
        <f>SUMIFS(Data!$M:$M,Data!$A:$A,Clasament_Bronze!$B4,Data!$C:$C,Clasament_Bronze!J$1)</f>
        <v>0</v>
      </c>
      <c r="K4" s="29">
        <f>SUMIFS(Data!$M:$M,Data!$A:$A,Clasament_Bronze!$B4,Data!$C:$C,Clasament_Bronze!K$1)</f>
        <v>0</v>
      </c>
      <c r="L4" s="29">
        <f>SUMIFS(Data!$M:$M,Data!$A:$A,Clasament_Bronze!$B4,Data!$C:$C,Clasament_Bronze!L$1)</f>
        <v>0</v>
      </c>
      <c r="M4" s="29">
        <f>SUMIFS(Data!$M:$M,Data!$A:$A,Clasament_Bronze!$B4,Data!$C:$C,Clasament_Bronze!M$1)</f>
        <v>0</v>
      </c>
      <c r="N4" s="29">
        <f>SUMIFS(Data!$M:$M,Data!$A:$A,Clasament_Bronze!$B4,Data!$C:$C,Clasament_Bronze!N$1)</f>
        <v>0</v>
      </c>
      <c r="O4" s="26">
        <f t="shared" si="0"/>
        <v>14.3</v>
      </c>
      <c r="P4">
        <f>SUMIF(Data!A:A,Clasament_Bronze!B4,Data!D:D)</f>
        <v>44.38</v>
      </c>
    </row>
    <row r="5" spans="1:16" x14ac:dyDescent="0.25">
      <c r="A5">
        <v>4</v>
      </c>
      <c r="B5" t="s">
        <v>128</v>
      </c>
      <c r="C5" s="29">
        <f>SUMIFS(Data!$M:$M,Data!$A:$A,Clasament_Bronze!$B5,Data!$C:$C,Clasament_Bronze!C$1)</f>
        <v>2</v>
      </c>
      <c r="D5" s="29">
        <f>SUMIFS(Data!$M:$M,Data!$A:$A,Clasament_Bronze!$B5,Data!$C:$C,Clasament_Bronze!D$1)</f>
        <v>2.9</v>
      </c>
      <c r="E5" s="29">
        <f>SUMIFS(Data!$M:$M,Data!$A:$A,Clasament_Bronze!$B5,Data!$C:$C,Clasament_Bronze!E$1)</f>
        <v>3.3</v>
      </c>
      <c r="F5" s="29">
        <f>SUMIFS(Data!$M:$M,Data!$A:$A,Clasament_Bronze!$B5,Data!$C:$C,Clasament_Bronze!F$1)</f>
        <v>2</v>
      </c>
      <c r="G5" s="29">
        <f>SUMIFS(Data!$M:$M,Data!$A:$A,Clasament_Bronze!$B5,Data!$C:$C,Clasament_Bronze!G$1)</f>
        <v>3.6999999999999997</v>
      </c>
      <c r="H5" s="29">
        <f>SUMIFS(Data!$M:$M,Data!$A:$A,Clasament_Bronze!$B5,Data!$C:$C,Clasament_Bronze!H$1)</f>
        <v>0</v>
      </c>
      <c r="I5" s="29">
        <f>SUMIFS(Data!$M:$M,Data!$A:$A,Clasament_Bronze!$B5,Data!$C:$C,Clasament_Bronze!I$1)</f>
        <v>0</v>
      </c>
      <c r="J5" s="29">
        <f>SUMIFS(Data!$M:$M,Data!$A:$A,Clasament_Bronze!$B5,Data!$C:$C,Clasament_Bronze!J$1)</f>
        <v>0</v>
      </c>
      <c r="K5" s="29">
        <f>SUMIFS(Data!$M:$M,Data!$A:$A,Clasament_Bronze!$B5,Data!$C:$C,Clasament_Bronze!K$1)</f>
        <v>0</v>
      </c>
      <c r="L5" s="29">
        <f>SUMIFS(Data!$M:$M,Data!$A:$A,Clasament_Bronze!$B5,Data!$C:$C,Clasament_Bronze!L$1)</f>
        <v>0</v>
      </c>
      <c r="M5" s="29">
        <f>SUMIFS(Data!$M:$M,Data!$A:$A,Clasament_Bronze!$B5,Data!$C:$C,Clasament_Bronze!M$1)</f>
        <v>0</v>
      </c>
      <c r="N5" s="29">
        <f>SUMIFS(Data!$M:$M,Data!$A:$A,Clasament_Bronze!$B5,Data!$C:$C,Clasament_Bronze!N$1)</f>
        <v>0</v>
      </c>
      <c r="O5" s="26">
        <f t="shared" si="0"/>
        <v>13.899999999999999</v>
      </c>
      <c r="P5">
        <f>SUMIF(Data!A:A,Clasament_Bronze!B5,Data!D:D)</f>
        <v>63.71</v>
      </c>
    </row>
    <row r="6" spans="1:16" x14ac:dyDescent="0.25">
      <c r="A6">
        <v>5</v>
      </c>
      <c r="B6" t="s">
        <v>187</v>
      </c>
      <c r="C6" s="29">
        <f>SUMIFS(Data!$M:$M,Data!$A:$A,Clasament_Bronze!$B6,Data!$C:$C,Clasament_Bronze!C$1)</f>
        <v>3</v>
      </c>
      <c r="D6" s="29">
        <f>SUMIFS(Data!$M:$M,Data!$A:$A,Clasament_Bronze!$B6,Data!$C:$C,Clasament_Bronze!D$1)</f>
        <v>2.4</v>
      </c>
      <c r="E6" s="29">
        <f>SUMIFS(Data!$M:$M,Data!$A:$A,Clasament_Bronze!$B6,Data!$C:$C,Clasament_Bronze!E$1)</f>
        <v>2.5</v>
      </c>
      <c r="F6" s="29">
        <f>SUMIFS(Data!$M:$M,Data!$A:$A,Clasament_Bronze!$B6,Data!$C:$C,Clasament_Bronze!F$1)</f>
        <v>2.5</v>
      </c>
      <c r="G6" s="29">
        <f>SUMIFS(Data!$M:$M,Data!$A:$A,Clasament_Bronze!$B6,Data!$C:$C,Clasament_Bronze!G$1)</f>
        <v>0</v>
      </c>
      <c r="H6" s="29">
        <f>SUMIFS(Data!$M:$M,Data!$A:$A,Clasament_Bronze!$B6,Data!$C:$C,Clasament_Bronze!H$1)</f>
        <v>2.2000000000000002</v>
      </c>
      <c r="I6" s="29">
        <f>SUMIFS(Data!$M:$M,Data!$A:$A,Clasament_Bronze!$B6,Data!$C:$C,Clasament_Bronze!I$1)</f>
        <v>0</v>
      </c>
      <c r="J6" s="29">
        <f>SUMIFS(Data!$M:$M,Data!$A:$A,Clasament_Bronze!$B6,Data!$C:$C,Clasament_Bronze!J$1)</f>
        <v>0</v>
      </c>
      <c r="K6" s="29">
        <f>SUMIFS(Data!$M:$M,Data!$A:$A,Clasament_Bronze!$B6,Data!$C:$C,Clasament_Bronze!K$1)</f>
        <v>0</v>
      </c>
      <c r="L6" s="29">
        <f>SUMIFS(Data!$M:$M,Data!$A:$A,Clasament_Bronze!$B6,Data!$C:$C,Clasament_Bronze!L$1)</f>
        <v>0</v>
      </c>
      <c r="M6" s="29">
        <f>SUMIFS(Data!$M:$M,Data!$A:$A,Clasament_Bronze!$B6,Data!$C:$C,Clasament_Bronze!M$1)</f>
        <v>0</v>
      </c>
      <c r="N6" s="29">
        <f>SUMIFS(Data!$M:$M,Data!$A:$A,Clasament_Bronze!$B6,Data!$C:$C,Clasament_Bronze!N$1)</f>
        <v>0</v>
      </c>
      <c r="O6" s="26">
        <f t="shared" si="0"/>
        <v>12.600000000000001</v>
      </c>
      <c r="P6">
        <f>SUMIF(Data!A:A,Clasament_Bronze!B6,Data!D:D)</f>
        <v>35.5</v>
      </c>
    </row>
    <row r="7" spans="1:16" x14ac:dyDescent="0.25">
      <c r="A7">
        <v>6</v>
      </c>
      <c r="B7" t="s">
        <v>190</v>
      </c>
      <c r="C7" s="29">
        <f>SUMIFS(Data!$M:$M,Data!$A:$A,Clasament_Bronze!$B7,Data!$C:$C,Clasament_Bronze!C$1)</f>
        <v>2.8</v>
      </c>
      <c r="D7" s="29">
        <f>SUMIFS(Data!$M:$M,Data!$A:$A,Clasament_Bronze!$B7,Data!$C:$C,Clasament_Bronze!D$1)</f>
        <v>2.1</v>
      </c>
      <c r="E7" s="29">
        <f>SUMIFS(Data!$M:$M,Data!$A:$A,Clasament_Bronze!$B7,Data!$C:$C,Clasament_Bronze!E$1)</f>
        <v>2.2000000000000002</v>
      </c>
      <c r="F7" s="29">
        <f>SUMIFS(Data!$M:$M,Data!$A:$A,Clasament_Bronze!$B7,Data!$C:$C,Clasament_Bronze!F$1)</f>
        <v>1.8</v>
      </c>
      <c r="G7" s="29">
        <f>SUMIFS(Data!$M:$M,Data!$A:$A,Clasament_Bronze!$B7,Data!$C:$C,Clasament_Bronze!G$1)</f>
        <v>0</v>
      </c>
      <c r="H7" s="29">
        <f>SUMIFS(Data!$M:$M,Data!$A:$A,Clasament_Bronze!$B7,Data!$C:$C,Clasament_Bronze!H$1)</f>
        <v>1.3</v>
      </c>
      <c r="I7" s="29">
        <f>SUMIFS(Data!$M:$M,Data!$A:$A,Clasament_Bronze!$B7,Data!$C:$C,Clasament_Bronze!I$1)</f>
        <v>0</v>
      </c>
      <c r="J7" s="29">
        <f>SUMIFS(Data!$M:$M,Data!$A:$A,Clasament_Bronze!$B7,Data!$C:$C,Clasament_Bronze!J$1)</f>
        <v>0</v>
      </c>
      <c r="K7" s="29">
        <f>SUMIFS(Data!$M:$M,Data!$A:$A,Clasament_Bronze!$B7,Data!$C:$C,Clasament_Bronze!K$1)</f>
        <v>0</v>
      </c>
      <c r="L7" s="29">
        <f>SUMIFS(Data!$M:$M,Data!$A:$A,Clasament_Bronze!$B7,Data!$C:$C,Clasament_Bronze!L$1)</f>
        <v>0</v>
      </c>
      <c r="M7" s="29">
        <f>SUMIFS(Data!$M:$M,Data!$A:$A,Clasament_Bronze!$B7,Data!$C:$C,Clasament_Bronze!M$1)</f>
        <v>0</v>
      </c>
      <c r="N7" s="29">
        <f>SUMIFS(Data!$M:$M,Data!$A:$A,Clasament_Bronze!$B7,Data!$C:$C,Clasament_Bronze!N$1)</f>
        <v>0</v>
      </c>
      <c r="O7" s="26">
        <f t="shared" si="0"/>
        <v>10.200000000000001</v>
      </c>
      <c r="P7">
        <f>SUMIF(Data!A:A,Clasament_Bronze!B7,Data!D:D)</f>
        <v>23.6</v>
      </c>
    </row>
    <row r="8" spans="1:16" x14ac:dyDescent="0.25">
      <c r="A8">
        <v>7</v>
      </c>
      <c r="B8" t="s">
        <v>188</v>
      </c>
      <c r="C8" s="29">
        <f>SUMIFS(Data!$M:$M,Data!$A:$A,Clasament_Bronze!$B8,Data!$C:$C,Clasament_Bronze!C$1)</f>
        <v>3.2</v>
      </c>
      <c r="D8" s="29">
        <f>SUMIFS(Data!$M:$M,Data!$A:$A,Clasament_Bronze!$B8,Data!$C:$C,Clasament_Bronze!D$1)</f>
        <v>0</v>
      </c>
      <c r="E8" s="29">
        <f>SUMIFS(Data!$M:$M,Data!$A:$A,Clasament_Bronze!$B8,Data!$C:$C,Clasament_Bronze!E$1)</f>
        <v>3.3000000000000003</v>
      </c>
      <c r="F8" s="29">
        <f>SUMIFS(Data!$M:$M,Data!$A:$A,Clasament_Bronze!$B8,Data!$C:$C,Clasament_Bronze!F$1)</f>
        <v>0</v>
      </c>
      <c r="G8" s="29">
        <f>SUMIFS(Data!$M:$M,Data!$A:$A,Clasament_Bronze!$B8,Data!$C:$C,Clasament_Bronze!G$1)</f>
        <v>2.6</v>
      </c>
      <c r="H8" s="29">
        <f>SUMIFS(Data!$M:$M,Data!$A:$A,Clasament_Bronze!$B8,Data!$C:$C,Clasament_Bronze!H$1)</f>
        <v>0</v>
      </c>
      <c r="I8" s="29">
        <f>SUMIFS(Data!$M:$M,Data!$A:$A,Clasament_Bronze!$B8,Data!$C:$C,Clasament_Bronze!I$1)</f>
        <v>0</v>
      </c>
      <c r="J8" s="29">
        <f>SUMIFS(Data!$M:$M,Data!$A:$A,Clasament_Bronze!$B8,Data!$C:$C,Clasament_Bronze!J$1)</f>
        <v>0</v>
      </c>
      <c r="K8" s="29">
        <f>SUMIFS(Data!$M:$M,Data!$A:$A,Clasament_Bronze!$B8,Data!$C:$C,Clasament_Bronze!K$1)</f>
        <v>0</v>
      </c>
      <c r="L8" s="29">
        <f>SUMIFS(Data!$M:$M,Data!$A:$A,Clasament_Bronze!$B8,Data!$C:$C,Clasament_Bronze!L$1)</f>
        <v>0</v>
      </c>
      <c r="M8" s="29">
        <f>SUMIFS(Data!$M:$M,Data!$A:$A,Clasament_Bronze!$B8,Data!$C:$C,Clasament_Bronze!M$1)</f>
        <v>0</v>
      </c>
      <c r="N8" s="29">
        <f>SUMIFS(Data!$M:$M,Data!$A:$A,Clasament_Bronze!$B8,Data!$C:$C,Clasament_Bronze!N$1)</f>
        <v>0</v>
      </c>
      <c r="O8" s="26">
        <f t="shared" si="0"/>
        <v>9.1</v>
      </c>
      <c r="P8">
        <f>SUMIF(Data!A:A,Clasament_Bronze!B8,Data!D:D)</f>
        <v>46</v>
      </c>
    </row>
    <row r="9" spans="1:16" x14ac:dyDescent="0.25">
      <c r="A9">
        <v>8</v>
      </c>
      <c r="B9" t="s">
        <v>194</v>
      </c>
      <c r="C9" s="29">
        <f>SUMIFS(Data!$M:$M,Data!$A:$A,Clasament_Bronze!$B9,Data!$C:$C,Clasament_Bronze!C$1)</f>
        <v>0</v>
      </c>
      <c r="D9" s="29">
        <f>SUMIFS(Data!$M:$M,Data!$A:$A,Clasament_Bronze!$B9,Data!$C:$C,Clasament_Bronze!D$1)</f>
        <v>0</v>
      </c>
      <c r="E9" s="29">
        <f>SUMIFS(Data!$M:$M,Data!$A:$A,Clasament_Bronze!$B9,Data!$C:$C,Clasament_Bronze!E$1)</f>
        <v>2</v>
      </c>
      <c r="F9" s="29">
        <f>SUMIFS(Data!$M:$M,Data!$A:$A,Clasament_Bronze!$B9,Data!$C:$C,Clasament_Bronze!F$1)</f>
        <v>1.7</v>
      </c>
      <c r="G9" s="29">
        <f>SUMIFS(Data!$M:$M,Data!$A:$A,Clasament_Bronze!$B9,Data!$C:$C,Clasament_Bronze!G$1)</f>
        <v>2.2000000000000002</v>
      </c>
      <c r="H9" s="29">
        <f>SUMIFS(Data!$M:$M,Data!$A:$A,Clasament_Bronze!$B9,Data!$C:$C,Clasament_Bronze!H$1)</f>
        <v>2.8</v>
      </c>
      <c r="I9" s="29">
        <f>SUMIFS(Data!$M:$M,Data!$A:$A,Clasament_Bronze!$B9,Data!$C:$C,Clasament_Bronze!I$1)</f>
        <v>0</v>
      </c>
      <c r="J9" s="29">
        <f>SUMIFS(Data!$M:$M,Data!$A:$A,Clasament_Bronze!$B9,Data!$C:$C,Clasament_Bronze!J$1)</f>
        <v>0</v>
      </c>
      <c r="K9" s="29">
        <f>SUMIFS(Data!$M:$M,Data!$A:$A,Clasament_Bronze!$B9,Data!$C:$C,Clasament_Bronze!K$1)</f>
        <v>0</v>
      </c>
      <c r="L9" s="29">
        <f>SUMIFS(Data!$M:$M,Data!$A:$A,Clasament_Bronze!$B9,Data!$C:$C,Clasament_Bronze!L$1)</f>
        <v>0</v>
      </c>
      <c r="M9" s="29">
        <f>SUMIFS(Data!$M:$M,Data!$A:$A,Clasament_Bronze!$B9,Data!$C:$C,Clasament_Bronze!M$1)</f>
        <v>0</v>
      </c>
      <c r="N9" s="29">
        <f>SUMIFS(Data!$M:$M,Data!$A:$A,Clasament_Bronze!$B9,Data!$C:$C,Clasament_Bronze!N$1)</f>
        <v>0</v>
      </c>
      <c r="O9" s="26">
        <f t="shared" si="0"/>
        <v>8.6999999999999993</v>
      </c>
      <c r="P9">
        <f>SUMIF(Data!A:A,Clasament_Bronze!B9,Data!D:D)</f>
        <v>64.8</v>
      </c>
    </row>
    <row r="10" spans="1:16" x14ac:dyDescent="0.25">
      <c r="A10">
        <v>9</v>
      </c>
      <c r="B10" t="s">
        <v>195</v>
      </c>
      <c r="C10" s="29">
        <f>SUMIFS(Data!$M:$M,Data!$A:$A,Clasament_Bronze!$B10,Data!$C:$C,Clasament_Bronze!C$1)</f>
        <v>0</v>
      </c>
      <c r="D10" s="29">
        <f>SUMIFS(Data!$M:$M,Data!$A:$A,Clasament_Bronze!$B10,Data!$C:$C,Clasament_Bronze!D$1)</f>
        <v>0</v>
      </c>
      <c r="E10" s="29">
        <f>SUMIFS(Data!$M:$M,Data!$A:$A,Clasament_Bronze!$B10,Data!$C:$C,Clasament_Bronze!E$1)</f>
        <v>2.3000000000000003</v>
      </c>
      <c r="F10" s="29">
        <f>SUMIFS(Data!$M:$M,Data!$A:$A,Clasament_Bronze!$B10,Data!$C:$C,Clasament_Bronze!F$1)</f>
        <v>1.2999999999999998</v>
      </c>
      <c r="G10" s="29">
        <f>SUMIFS(Data!$M:$M,Data!$A:$A,Clasament_Bronze!$B10,Data!$C:$C,Clasament_Bronze!G$1)</f>
        <v>1.9000000000000001</v>
      </c>
      <c r="H10" s="29">
        <f>SUMIFS(Data!$M:$M,Data!$A:$A,Clasament_Bronze!$B10,Data!$C:$C,Clasament_Bronze!H$1)</f>
        <v>2.8000000000000003</v>
      </c>
      <c r="I10" s="29">
        <f>SUMIFS(Data!$M:$M,Data!$A:$A,Clasament_Bronze!$B10,Data!$C:$C,Clasament_Bronze!I$1)</f>
        <v>0</v>
      </c>
      <c r="J10" s="29">
        <f>SUMIFS(Data!$M:$M,Data!$A:$A,Clasament_Bronze!$B10,Data!$C:$C,Clasament_Bronze!J$1)</f>
        <v>0</v>
      </c>
      <c r="K10" s="29">
        <f>SUMIFS(Data!$M:$M,Data!$A:$A,Clasament_Bronze!$B10,Data!$C:$C,Clasament_Bronze!K$1)</f>
        <v>0</v>
      </c>
      <c r="L10" s="29">
        <f>SUMIFS(Data!$M:$M,Data!$A:$A,Clasament_Bronze!$B10,Data!$C:$C,Clasament_Bronze!L$1)</f>
        <v>0</v>
      </c>
      <c r="M10" s="29">
        <f>SUMIFS(Data!$M:$M,Data!$A:$A,Clasament_Bronze!$B10,Data!$C:$C,Clasament_Bronze!M$1)</f>
        <v>0</v>
      </c>
      <c r="N10" s="29">
        <f>SUMIFS(Data!$M:$M,Data!$A:$A,Clasament_Bronze!$B10,Data!$C:$C,Clasament_Bronze!N$1)</f>
        <v>0</v>
      </c>
      <c r="O10" s="26">
        <f t="shared" si="0"/>
        <v>8.3000000000000007</v>
      </c>
      <c r="P10">
        <f>SUMIF(Data!A:A,Clasament_Bronze!B10,Data!D:D)</f>
        <v>55.15</v>
      </c>
    </row>
    <row r="11" spans="1:16" x14ac:dyDescent="0.25">
      <c r="A11">
        <v>10</v>
      </c>
      <c r="B11" t="s">
        <v>101</v>
      </c>
      <c r="C11" s="29">
        <f>SUMIFS(Data!$M:$M,Data!$A:$A,Clasament_Bronze!$B11,Data!$C:$C,Clasament_Bronze!C$1)</f>
        <v>1.5</v>
      </c>
      <c r="D11" s="29">
        <f>SUMIFS(Data!$M:$M,Data!$A:$A,Clasament_Bronze!$B11,Data!$C:$C,Clasament_Bronze!D$1)</f>
        <v>2.2000000000000002</v>
      </c>
      <c r="E11" s="29">
        <f>SUMIFS(Data!$M:$M,Data!$A:$A,Clasament_Bronze!$B11,Data!$C:$C,Clasament_Bronze!E$1)</f>
        <v>2.5</v>
      </c>
      <c r="F11" s="29">
        <f>SUMIFS(Data!$M:$M,Data!$A:$A,Clasament_Bronze!$B11,Data!$C:$C,Clasament_Bronze!F$1)</f>
        <v>1.7999999999999998</v>
      </c>
      <c r="G11" s="29">
        <f>SUMIFS(Data!$M:$M,Data!$A:$A,Clasament_Bronze!$B11,Data!$C:$C,Clasament_Bronze!G$1)</f>
        <v>0</v>
      </c>
      <c r="H11" s="29">
        <f>SUMIFS(Data!$M:$M,Data!$A:$A,Clasament_Bronze!$B11,Data!$C:$C,Clasament_Bronze!H$1)</f>
        <v>0</v>
      </c>
      <c r="I11" s="29">
        <f>SUMIFS(Data!$M:$M,Data!$A:$A,Clasament_Bronze!$B11,Data!$C:$C,Clasament_Bronze!I$1)</f>
        <v>0</v>
      </c>
      <c r="J11" s="29">
        <f>SUMIFS(Data!$M:$M,Data!$A:$A,Clasament_Bronze!$B11,Data!$C:$C,Clasament_Bronze!J$1)</f>
        <v>0</v>
      </c>
      <c r="K11" s="29">
        <f>SUMIFS(Data!$M:$M,Data!$A:$A,Clasament_Bronze!$B11,Data!$C:$C,Clasament_Bronze!K$1)</f>
        <v>0</v>
      </c>
      <c r="L11" s="29">
        <f>SUMIFS(Data!$M:$M,Data!$A:$A,Clasament_Bronze!$B11,Data!$C:$C,Clasament_Bronze!L$1)</f>
        <v>0</v>
      </c>
      <c r="M11" s="29">
        <f>SUMIFS(Data!$M:$M,Data!$A:$A,Clasament_Bronze!$B11,Data!$C:$C,Clasament_Bronze!M$1)</f>
        <v>0</v>
      </c>
      <c r="N11" s="29">
        <f>SUMIFS(Data!$M:$M,Data!$A:$A,Clasament_Bronze!$B11,Data!$C:$C,Clasament_Bronze!N$1)</f>
        <v>0</v>
      </c>
      <c r="O11" s="26">
        <f t="shared" si="0"/>
        <v>8</v>
      </c>
      <c r="P11">
        <f>SUMIF(Data!A:A,Clasament_Bronze!B11,Data!D:D)</f>
        <v>43.9</v>
      </c>
    </row>
    <row r="12" spans="1:16" x14ac:dyDescent="0.25">
      <c r="A12">
        <v>11</v>
      </c>
      <c r="B12" t="s">
        <v>198</v>
      </c>
      <c r="C12" s="29">
        <f>SUMIFS(Data!$M:$M,Data!$A:$A,Clasament_Bronze!$B12,Data!$C:$C,Clasament_Bronze!C$1)</f>
        <v>0</v>
      </c>
      <c r="D12" s="29">
        <f>SUMIFS(Data!$M:$M,Data!$A:$A,Clasament_Bronze!$B12,Data!$C:$C,Clasament_Bronze!D$1)</f>
        <v>0</v>
      </c>
      <c r="E12" s="29">
        <f>SUMIFS(Data!$M:$M,Data!$A:$A,Clasament_Bronze!$B12,Data!$C:$C,Clasament_Bronze!E$1)</f>
        <v>0</v>
      </c>
      <c r="F12" s="29">
        <f>SUMIFS(Data!$M:$M,Data!$A:$A,Clasament_Bronze!$B12,Data!$C:$C,Clasament_Bronze!F$1)</f>
        <v>0</v>
      </c>
      <c r="G12" s="29">
        <f>SUMIFS(Data!$M:$M,Data!$A:$A,Clasament_Bronze!$B12,Data!$C:$C,Clasament_Bronze!G$1)</f>
        <v>0</v>
      </c>
      <c r="H12" s="29">
        <f>SUMIFS(Data!$M:$M,Data!$A:$A,Clasament_Bronze!$B12,Data!$C:$C,Clasament_Bronze!H$1)</f>
        <v>3.8000000000000003</v>
      </c>
      <c r="I12" s="29">
        <f>SUMIFS(Data!$M:$M,Data!$A:$A,Clasament_Bronze!$B12,Data!$C:$C,Clasament_Bronze!I$1)</f>
        <v>0</v>
      </c>
      <c r="J12" s="29">
        <f>SUMIFS(Data!$M:$M,Data!$A:$A,Clasament_Bronze!$B12,Data!$C:$C,Clasament_Bronze!J$1)</f>
        <v>0</v>
      </c>
      <c r="K12" s="29">
        <f>SUMIFS(Data!$M:$M,Data!$A:$A,Clasament_Bronze!$B12,Data!$C:$C,Clasament_Bronze!K$1)</f>
        <v>0</v>
      </c>
      <c r="L12" s="29">
        <f>SUMIFS(Data!$M:$M,Data!$A:$A,Clasament_Bronze!$B12,Data!$C:$C,Clasament_Bronze!L$1)</f>
        <v>0</v>
      </c>
      <c r="M12" s="29">
        <f>SUMIFS(Data!$M:$M,Data!$A:$A,Clasament_Bronze!$B12,Data!$C:$C,Clasament_Bronze!M$1)</f>
        <v>0</v>
      </c>
      <c r="N12" s="29">
        <f>SUMIFS(Data!$M:$M,Data!$A:$A,Clasament_Bronze!$B12,Data!$C:$C,Clasament_Bronze!N$1)</f>
        <v>0</v>
      </c>
      <c r="O12" s="26">
        <f t="shared" si="0"/>
        <v>3.8000000000000003</v>
      </c>
      <c r="P12">
        <f>SUMIF(Data!A:A,Clasament_Bronze!B12,Data!D:D)</f>
        <v>16</v>
      </c>
    </row>
    <row r="13" spans="1:16" x14ac:dyDescent="0.25">
      <c r="A13">
        <v>12</v>
      </c>
      <c r="B13" t="s">
        <v>121</v>
      </c>
      <c r="C13" s="29">
        <f>SUMIFS(Data!$M:$M,Data!$A:$A,Clasament_Bronze!$B13,Data!$C:$C,Clasament_Bronze!C$1)</f>
        <v>1.6</v>
      </c>
      <c r="D13" s="29">
        <f>SUMIFS(Data!$M:$M,Data!$A:$A,Clasament_Bronze!$B13,Data!$C:$C,Clasament_Bronze!D$1)</f>
        <v>1.7000000000000002</v>
      </c>
      <c r="E13" s="29">
        <f>SUMIFS(Data!$M:$M,Data!$A:$A,Clasament_Bronze!$B13,Data!$C:$C,Clasament_Bronze!E$1)</f>
        <v>0</v>
      </c>
      <c r="F13" s="29">
        <f>SUMIFS(Data!$M:$M,Data!$A:$A,Clasament_Bronze!$B13,Data!$C:$C,Clasament_Bronze!F$1)</f>
        <v>0</v>
      </c>
      <c r="G13" s="29">
        <f>SUMIFS(Data!$M:$M,Data!$A:$A,Clasament_Bronze!$B13,Data!$C:$C,Clasament_Bronze!G$1)</f>
        <v>0</v>
      </c>
      <c r="H13" s="29">
        <f>SUMIFS(Data!$M:$M,Data!$A:$A,Clasament_Bronze!$B13,Data!$C:$C,Clasament_Bronze!H$1)</f>
        <v>0</v>
      </c>
      <c r="I13" s="29">
        <f>SUMIFS(Data!$M:$M,Data!$A:$A,Clasament_Bronze!$B13,Data!$C:$C,Clasament_Bronze!I$1)</f>
        <v>0</v>
      </c>
      <c r="J13" s="29">
        <f>SUMIFS(Data!$M:$M,Data!$A:$A,Clasament_Bronze!$B13,Data!$C:$C,Clasament_Bronze!J$1)</f>
        <v>0</v>
      </c>
      <c r="K13" s="29">
        <f>SUMIFS(Data!$M:$M,Data!$A:$A,Clasament_Bronze!$B13,Data!$C:$C,Clasament_Bronze!K$1)</f>
        <v>0</v>
      </c>
      <c r="L13" s="29">
        <f>SUMIFS(Data!$M:$M,Data!$A:$A,Clasament_Bronze!$B13,Data!$C:$C,Clasament_Bronze!L$1)</f>
        <v>0</v>
      </c>
      <c r="M13" s="29">
        <f>SUMIFS(Data!$M:$M,Data!$A:$A,Clasament_Bronze!$B13,Data!$C:$C,Clasament_Bronze!M$1)</f>
        <v>0</v>
      </c>
      <c r="N13" s="29">
        <f>SUMIFS(Data!$M:$M,Data!$A:$A,Clasament_Bronze!$B13,Data!$C:$C,Clasament_Bronze!N$1)</f>
        <v>0</v>
      </c>
      <c r="O13" s="26">
        <f t="shared" si="0"/>
        <v>3.3000000000000003</v>
      </c>
      <c r="P13">
        <f>SUMIF(Data!A:A,Clasament_Bronze!B13,Data!D:D)</f>
        <v>14.01</v>
      </c>
    </row>
    <row r="14" spans="1:16" x14ac:dyDescent="0.25">
      <c r="A14">
        <v>13</v>
      </c>
      <c r="B14" t="s">
        <v>180</v>
      </c>
      <c r="C14" s="29">
        <f>SUMIFS(Data!$M:$M,Data!$A:$A,Clasament_Bronze!$B14,Data!$C:$C,Clasament_Bronze!C$1)</f>
        <v>1.8</v>
      </c>
      <c r="D14" s="29">
        <f>SUMIFS(Data!$M:$M,Data!$A:$A,Clasament_Bronze!$B14,Data!$C:$C,Clasament_Bronze!D$1)</f>
        <v>0</v>
      </c>
      <c r="E14" s="29">
        <f>SUMIFS(Data!$M:$M,Data!$A:$A,Clasament_Bronze!$B14,Data!$C:$C,Clasament_Bronze!E$1)</f>
        <v>0</v>
      </c>
      <c r="F14" s="29">
        <f>SUMIFS(Data!$M:$M,Data!$A:$A,Clasament_Bronze!$B14,Data!$C:$C,Clasament_Bronze!F$1)</f>
        <v>0</v>
      </c>
      <c r="G14" s="29">
        <f>SUMIFS(Data!$M:$M,Data!$A:$A,Clasament_Bronze!$B14,Data!$C:$C,Clasament_Bronze!G$1)</f>
        <v>0</v>
      </c>
      <c r="H14" s="29">
        <f>SUMIFS(Data!$M:$M,Data!$A:$A,Clasament_Bronze!$B14,Data!$C:$C,Clasament_Bronze!H$1)</f>
        <v>0</v>
      </c>
      <c r="I14" s="29">
        <f>SUMIFS(Data!$M:$M,Data!$A:$A,Clasament_Bronze!$B14,Data!$C:$C,Clasament_Bronze!I$1)</f>
        <v>0</v>
      </c>
      <c r="J14" s="29">
        <f>SUMIFS(Data!$M:$M,Data!$A:$A,Clasament_Bronze!$B14,Data!$C:$C,Clasament_Bronze!J$1)</f>
        <v>0</v>
      </c>
      <c r="K14" s="29">
        <f>SUMIFS(Data!$M:$M,Data!$A:$A,Clasament_Bronze!$B14,Data!$C:$C,Clasament_Bronze!K$1)</f>
        <v>0</v>
      </c>
      <c r="L14" s="29">
        <f>SUMIFS(Data!$M:$M,Data!$A:$A,Clasament_Bronze!$B14,Data!$C:$C,Clasament_Bronze!L$1)</f>
        <v>0</v>
      </c>
      <c r="M14" s="29">
        <f>SUMIFS(Data!$M:$M,Data!$A:$A,Clasament_Bronze!$B14,Data!$C:$C,Clasament_Bronze!M$1)</f>
        <v>0</v>
      </c>
      <c r="N14" s="29">
        <f>SUMIFS(Data!$M:$M,Data!$A:$A,Clasament_Bronze!$B14,Data!$C:$C,Clasament_Bronze!N$1)</f>
        <v>0</v>
      </c>
      <c r="O14" s="26">
        <f t="shared" si="0"/>
        <v>1.8</v>
      </c>
      <c r="P14">
        <f>SUMIF(Data!A:A,Clasament_Bronze!B14,Data!D:D)</f>
        <v>6.92</v>
      </c>
    </row>
    <row r="15" spans="1:16" x14ac:dyDescent="0.25">
      <c r="A15">
        <v>14</v>
      </c>
      <c r="B15" t="s">
        <v>193</v>
      </c>
      <c r="C15" s="29">
        <f>SUMIFS(Data!$M:$M,Data!$A:$A,Clasament_Bronze!$B15,Data!$C:$C,Clasament_Bronze!C$1)</f>
        <v>0</v>
      </c>
      <c r="D15" s="29">
        <f>SUMIFS(Data!$M:$M,Data!$A:$A,Clasament_Bronze!$B15,Data!$C:$C,Clasament_Bronze!D$1)</f>
        <v>1.2</v>
      </c>
      <c r="E15" s="29">
        <f>SUMIFS(Data!$M:$M,Data!$A:$A,Clasament_Bronze!$B15,Data!$C:$C,Clasament_Bronze!E$1)</f>
        <v>0</v>
      </c>
      <c r="F15" s="29">
        <f>SUMIFS(Data!$M:$M,Data!$A:$A,Clasament_Bronze!$B15,Data!$C:$C,Clasament_Bronze!F$1)</f>
        <v>0</v>
      </c>
      <c r="G15" s="29">
        <f>SUMIFS(Data!$M:$M,Data!$A:$A,Clasament_Bronze!$B15,Data!$C:$C,Clasament_Bronze!G$1)</f>
        <v>0</v>
      </c>
      <c r="H15" s="29">
        <f>SUMIFS(Data!$M:$M,Data!$A:$A,Clasament_Bronze!$B15,Data!$C:$C,Clasament_Bronze!H$1)</f>
        <v>0</v>
      </c>
      <c r="I15" s="29">
        <f>SUMIFS(Data!$M:$M,Data!$A:$A,Clasament_Bronze!$B15,Data!$C:$C,Clasament_Bronze!I$1)</f>
        <v>0</v>
      </c>
      <c r="J15" s="29">
        <f>SUMIFS(Data!$M:$M,Data!$A:$A,Clasament_Bronze!$B15,Data!$C:$C,Clasament_Bronze!J$1)</f>
        <v>0</v>
      </c>
      <c r="K15" s="29">
        <f>SUMIFS(Data!$M:$M,Data!$A:$A,Clasament_Bronze!$B15,Data!$C:$C,Clasament_Bronze!K$1)</f>
        <v>0</v>
      </c>
      <c r="L15" s="29">
        <f>SUMIFS(Data!$M:$M,Data!$A:$A,Clasament_Bronze!$B15,Data!$C:$C,Clasament_Bronze!L$1)</f>
        <v>0</v>
      </c>
      <c r="M15" s="29">
        <f>SUMIFS(Data!$M:$M,Data!$A:$A,Clasament_Bronze!$B15,Data!$C:$C,Clasament_Bronze!M$1)</f>
        <v>0</v>
      </c>
      <c r="N15" s="29">
        <f>SUMIFS(Data!$M:$M,Data!$A:$A,Clasament_Bronze!$B15,Data!$C:$C,Clasament_Bronze!N$1)</f>
        <v>0</v>
      </c>
      <c r="O15" s="26">
        <f t="shared" si="0"/>
        <v>1.2</v>
      </c>
      <c r="P15">
        <f>SUMIF(Data!A:A,Clasament_Bronze!B15,Data!D:D)</f>
        <v>9</v>
      </c>
    </row>
    <row r="16" spans="1:16" x14ac:dyDescent="0.25">
      <c r="A16">
        <v>15</v>
      </c>
      <c r="B16" t="s">
        <v>123</v>
      </c>
      <c r="C16" s="29">
        <f>SUMIFS(Data!$M:$M,Data!$A:$A,Clasament_Bronze!$B16,Data!$C:$C,Clasament_Bronze!C$1)</f>
        <v>0</v>
      </c>
      <c r="D16" s="29">
        <f>SUMIFS(Data!$M:$M,Data!$A:$A,Clasament_Bronze!$B16,Data!$C:$C,Clasament_Bronze!D$1)</f>
        <v>0</v>
      </c>
      <c r="E16" s="29">
        <f>SUMIFS(Data!$M:$M,Data!$A:$A,Clasament_Bronze!$B16,Data!$C:$C,Clasament_Bronze!E$1)</f>
        <v>0</v>
      </c>
      <c r="F16" s="29">
        <f>SUMIFS(Data!$M:$M,Data!$A:$A,Clasament_Bronze!$B16,Data!$C:$C,Clasament_Bronze!F$1)</f>
        <v>0</v>
      </c>
      <c r="G16" s="29">
        <f>SUMIFS(Data!$M:$M,Data!$A:$A,Clasament_Bronze!$B16,Data!$C:$C,Clasament_Bronze!G$1)</f>
        <v>0</v>
      </c>
      <c r="H16" s="29">
        <f>SUMIFS(Data!$M:$M,Data!$A:$A,Clasament_Bronze!$B16,Data!$C:$C,Clasament_Bronze!H$1)</f>
        <v>0</v>
      </c>
      <c r="I16" s="29">
        <f>SUMIFS(Data!$M:$M,Data!$A:$A,Clasament_Bronze!$B16,Data!$C:$C,Clasament_Bronze!I$1)</f>
        <v>0</v>
      </c>
      <c r="J16" s="29">
        <f>SUMIFS(Data!$M:$M,Data!$A:$A,Clasament_Bronze!$B16,Data!$C:$C,Clasament_Bronze!J$1)</f>
        <v>0</v>
      </c>
      <c r="K16" s="29">
        <f>SUMIFS(Data!$M:$M,Data!$A:$A,Clasament_Bronze!$B16,Data!$C:$C,Clasament_Bronze!K$1)</f>
        <v>0</v>
      </c>
      <c r="L16" s="29">
        <f>SUMIFS(Data!$M:$M,Data!$A:$A,Clasament_Bronze!$B16,Data!$C:$C,Clasament_Bronze!L$1)</f>
        <v>0</v>
      </c>
      <c r="M16" s="29">
        <f>SUMIFS(Data!$M:$M,Data!$A:$A,Clasament_Bronze!$B16,Data!$C:$C,Clasament_Bronze!M$1)</f>
        <v>0</v>
      </c>
      <c r="N16" s="29">
        <f>SUMIFS(Data!$M:$M,Data!$A:$A,Clasament_Bronze!$B16,Data!$C:$C,Clasament_Bronze!N$1)</f>
        <v>0</v>
      </c>
      <c r="O16" s="26">
        <f t="shared" si="0"/>
        <v>0</v>
      </c>
      <c r="P16">
        <f>SUMIF(Data!A:A,Clasament_Bronze!B16,Data!D:D)</f>
        <v>0</v>
      </c>
    </row>
  </sheetData>
  <sortState ref="B2:P16">
    <sortCondition descending="1" ref="O2:O16"/>
    <sortCondition descending="1" ref="P2:P16"/>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workbookViewId="0">
      <selection activeCell="O8" sqref="O8"/>
    </sheetView>
  </sheetViews>
  <sheetFormatPr defaultRowHeight="15" x14ac:dyDescent="0.25"/>
  <cols>
    <col min="1" max="1" width="2.7109375" bestFit="1" customWidth="1"/>
    <col min="2" max="2" width="11.140625" customWidth="1"/>
    <col min="4" max="4" width="11.28515625" customWidth="1"/>
    <col min="6" max="6" width="2.7109375" bestFit="1" customWidth="1"/>
    <col min="7" max="7" width="9.140625" style="2"/>
    <col min="8" max="8" width="9.85546875" bestFit="1" customWidth="1"/>
    <col min="13" max="13" width="15.85546875" bestFit="1" customWidth="1"/>
    <col min="14" max="16" width="9.140625" style="15"/>
  </cols>
  <sheetData>
    <row r="1" spans="1:16" x14ac:dyDescent="0.25">
      <c r="A1" s="5"/>
      <c r="B1" s="12" t="s">
        <v>12</v>
      </c>
      <c r="C1" s="6" t="s">
        <v>15</v>
      </c>
      <c r="D1" s="12" t="s">
        <v>13</v>
      </c>
      <c r="E1" s="3"/>
      <c r="F1" s="9"/>
      <c r="G1" s="10" t="s">
        <v>12</v>
      </c>
      <c r="H1" s="9" t="s">
        <v>14</v>
      </c>
      <c r="I1" s="11" t="s">
        <v>13</v>
      </c>
      <c r="L1" s="3" t="s">
        <v>6</v>
      </c>
      <c r="M1" s="3"/>
      <c r="N1" s="16" t="s">
        <v>111</v>
      </c>
      <c r="O1" s="16" t="s">
        <v>112</v>
      </c>
      <c r="P1" s="16" t="s">
        <v>113</v>
      </c>
    </row>
    <row r="2" spans="1:16" x14ac:dyDescent="0.25">
      <c r="A2" s="4" t="s">
        <v>11</v>
      </c>
      <c r="B2" s="4">
        <v>0</v>
      </c>
      <c r="C2" s="4">
        <v>0</v>
      </c>
      <c r="D2" s="4">
        <v>0.99</v>
      </c>
      <c r="F2" s="7" t="s">
        <v>11</v>
      </c>
      <c r="G2" s="8">
        <v>1.1574074074074073E-5</v>
      </c>
      <c r="H2" s="7">
        <v>5</v>
      </c>
      <c r="I2" s="8">
        <v>3.1249999999999997E-3</v>
      </c>
      <c r="L2">
        <v>1</v>
      </c>
      <c r="M2" t="s">
        <v>142</v>
      </c>
      <c r="N2" s="15">
        <v>0.3</v>
      </c>
      <c r="O2" s="15">
        <v>0.2</v>
      </c>
      <c r="P2" s="15">
        <v>0.5</v>
      </c>
    </row>
    <row r="3" spans="1:16" x14ac:dyDescent="0.25">
      <c r="A3" s="4" t="s">
        <v>11</v>
      </c>
      <c r="B3" s="4">
        <v>1</v>
      </c>
      <c r="C3" s="4">
        <v>1</v>
      </c>
      <c r="D3" s="4">
        <v>3.99</v>
      </c>
      <c r="F3" s="7" t="s">
        <v>11</v>
      </c>
      <c r="G3" s="8">
        <v>3.1365740740740742E-3</v>
      </c>
      <c r="H3" s="7">
        <v>4</v>
      </c>
      <c r="I3" s="8">
        <v>3.472222222222222E-3</v>
      </c>
      <c r="L3">
        <v>2</v>
      </c>
      <c r="M3" t="s">
        <v>143</v>
      </c>
      <c r="N3" s="15">
        <v>0.2</v>
      </c>
      <c r="O3" s="15">
        <v>0.5</v>
      </c>
      <c r="P3" s="15">
        <v>0.3</v>
      </c>
    </row>
    <row r="4" spans="1:16" x14ac:dyDescent="0.25">
      <c r="A4" s="4" t="s">
        <v>11</v>
      </c>
      <c r="B4" s="4">
        <v>4</v>
      </c>
      <c r="C4" s="4">
        <v>2</v>
      </c>
      <c r="D4" s="4">
        <v>6.99</v>
      </c>
      <c r="F4" s="7" t="s">
        <v>11</v>
      </c>
      <c r="G4" s="8">
        <v>3.483796296296296E-3</v>
      </c>
      <c r="H4" s="7">
        <v>3</v>
      </c>
      <c r="I4" s="8">
        <v>3.8194444444444443E-3</v>
      </c>
      <c r="L4">
        <v>3</v>
      </c>
      <c r="M4" t="s">
        <v>144</v>
      </c>
      <c r="N4" s="15">
        <v>0.5</v>
      </c>
      <c r="O4" s="15">
        <v>0.3</v>
      </c>
      <c r="P4" s="15">
        <v>0.2</v>
      </c>
    </row>
    <row r="5" spans="1:16" x14ac:dyDescent="0.25">
      <c r="A5" s="4" t="s">
        <v>11</v>
      </c>
      <c r="B5" s="4">
        <v>7</v>
      </c>
      <c r="C5" s="4">
        <v>3</v>
      </c>
      <c r="D5" s="4">
        <v>10.99</v>
      </c>
      <c r="F5" s="7" t="s">
        <v>11</v>
      </c>
      <c r="G5" s="8">
        <v>3.8310185185185183E-3</v>
      </c>
      <c r="H5" s="7">
        <v>2</v>
      </c>
      <c r="I5" s="8">
        <v>4.5138888888888893E-3</v>
      </c>
      <c r="L5">
        <v>4</v>
      </c>
      <c r="M5" t="s">
        <v>145</v>
      </c>
      <c r="N5" s="15">
        <v>0.3</v>
      </c>
      <c r="O5" s="15">
        <v>0.2</v>
      </c>
      <c r="P5" s="15">
        <v>0.5</v>
      </c>
    </row>
    <row r="6" spans="1:16" x14ac:dyDescent="0.25">
      <c r="A6" s="4" t="s">
        <v>11</v>
      </c>
      <c r="B6" s="4">
        <v>11</v>
      </c>
      <c r="C6" s="4">
        <v>4</v>
      </c>
      <c r="D6" s="4">
        <v>14.99</v>
      </c>
      <c r="F6" s="7" t="s">
        <v>11</v>
      </c>
      <c r="G6" s="8">
        <v>4.5254629629629629E-3</v>
      </c>
      <c r="H6" s="7">
        <v>1</v>
      </c>
      <c r="I6" s="8">
        <v>5.5555555555555558E-3</v>
      </c>
      <c r="L6">
        <v>5</v>
      </c>
      <c r="M6" t="s">
        <v>146</v>
      </c>
      <c r="N6" s="15">
        <v>0.2</v>
      </c>
      <c r="O6" s="15">
        <v>0.5</v>
      </c>
      <c r="P6" s="15">
        <v>0.3</v>
      </c>
    </row>
    <row r="7" spans="1:16" x14ac:dyDescent="0.25">
      <c r="A7" s="4" t="s">
        <v>11</v>
      </c>
      <c r="B7" s="4">
        <v>15</v>
      </c>
      <c r="C7" s="4">
        <v>5</v>
      </c>
      <c r="D7" s="4"/>
      <c r="F7" s="7" t="s">
        <v>11</v>
      </c>
      <c r="G7" s="8">
        <v>5.5671296296296302E-3</v>
      </c>
      <c r="H7" s="7">
        <v>0</v>
      </c>
      <c r="I7" s="8"/>
      <c r="L7">
        <v>6</v>
      </c>
      <c r="M7" t="s">
        <v>147</v>
      </c>
      <c r="N7" s="15">
        <v>0.5</v>
      </c>
      <c r="O7" s="15">
        <v>0.3</v>
      </c>
      <c r="P7" s="15">
        <v>0.2</v>
      </c>
    </row>
    <row r="8" spans="1:16" x14ac:dyDescent="0.25">
      <c r="A8" s="4" t="s">
        <v>10</v>
      </c>
      <c r="B8" s="4">
        <v>0</v>
      </c>
      <c r="C8" s="4">
        <v>0</v>
      </c>
      <c r="D8" s="4">
        <v>1.99</v>
      </c>
      <c r="F8" s="7" t="s">
        <v>10</v>
      </c>
      <c r="G8" s="8">
        <v>1.1574074074074073E-5</v>
      </c>
      <c r="H8" s="7">
        <v>5</v>
      </c>
      <c r="I8" s="8">
        <v>2.7777777777777779E-3</v>
      </c>
      <c r="L8">
        <v>7</v>
      </c>
      <c r="M8" t="s">
        <v>148</v>
      </c>
      <c r="N8" s="15">
        <v>0.3</v>
      </c>
      <c r="O8" s="15">
        <v>0.2</v>
      </c>
      <c r="P8" s="15">
        <v>0.5</v>
      </c>
    </row>
    <row r="9" spans="1:16" x14ac:dyDescent="0.25">
      <c r="A9" s="4" t="s">
        <v>10</v>
      </c>
      <c r="B9" s="4">
        <v>2</v>
      </c>
      <c r="C9" s="4">
        <v>1</v>
      </c>
      <c r="D9" s="4">
        <v>4.99</v>
      </c>
      <c r="F9" s="7" t="s">
        <v>10</v>
      </c>
      <c r="G9" s="8">
        <v>2.7893518518518519E-3</v>
      </c>
      <c r="H9" s="7">
        <v>4</v>
      </c>
      <c r="I9" s="8">
        <v>3.1249999999999997E-3</v>
      </c>
      <c r="L9">
        <v>8</v>
      </c>
      <c r="M9" t="s">
        <v>149</v>
      </c>
      <c r="N9" s="15">
        <v>0.2</v>
      </c>
      <c r="O9" s="15">
        <v>0.5</v>
      </c>
      <c r="P9" s="15">
        <v>0.3</v>
      </c>
    </row>
    <row r="10" spans="1:16" x14ac:dyDescent="0.25">
      <c r="A10" s="4" t="s">
        <v>10</v>
      </c>
      <c r="B10" s="4">
        <v>5</v>
      </c>
      <c r="C10" s="4">
        <v>2</v>
      </c>
      <c r="D10" s="4">
        <v>9.99</v>
      </c>
      <c r="F10" s="7" t="s">
        <v>10</v>
      </c>
      <c r="G10" s="8">
        <v>3.1365740740740742E-3</v>
      </c>
      <c r="H10" s="7">
        <v>3</v>
      </c>
      <c r="I10" s="8">
        <v>3.472222222222222E-3</v>
      </c>
      <c r="L10">
        <v>9</v>
      </c>
      <c r="M10" t="s">
        <v>150</v>
      </c>
      <c r="N10" s="15">
        <v>0.5</v>
      </c>
      <c r="O10" s="15">
        <v>0.3</v>
      </c>
      <c r="P10" s="15">
        <v>0.2</v>
      </c>
    </row>
    <row r="11" spans="1:16" x14ac:dyDescent="0.25">
      <c r="A11" s="4" t="s">
        <v>10</v>
      </c>
      <c r="B11" s="4">
        <v>10</v>
      </c>
      <c r="C11" s="4">
        <v>3</v>
      </c>
      <c r="D11" s="4">
        <v>14.99</v>
      </c>
      <c r="F11" s="7" t="s">
        <v>10</v>
      </c>
      <c r="G11" s="8">
        <v>3.483796296296296E-3</v>
      </c>
      <c r="H11" s="7">
        <v>2</v>
      </c>
      <c r="I11" s="8">
        <v>4.1666666666666666E-3</v>
      </c>
      <c r="L11">
        <v>10</v>
      </c>
      <c r="M11" t="s">
        <v>151</v>
      </c>
      <c r="N11" s="15">
        <v>0.3</v>
      </c>
      <c r="O11" s="15">
        <v>0.2</v>
      </c>
      <c r="P11" s="15">
        <v>0.5</v>
      </c>
    </row>
    <row r="12" spans="1:16" x14ac:dyDescent="0.25">
      <c r="A12" s="4" t="s">
        <v>10</v>
      </c>
      <c r="B12" s="4">
        <v>15</v>
      </c>
      <c r="C12" s="4">
        <v>4</v>
      </c>
      <c r="D12" s="4">
        <v>19.989999999999998</v>
      </c>
      <c r="F12" s="7" t="s">
        <v>10</v>
      </c>
      <c r="G12" s="8">
        <v>4.1782407407407402E-3</v>
      </c>
      <c r="H12" s="7">
        <v>1</v>
      </c>
      <c r="I12" s="8">
        <v>4.8611111111111112E-3</v>
      </c>
      <c r="L12">
        <v>11</v>
      </c>
      <c r="M12" t="s">
        <v>152</v>
      </c>
      <c r="N12" s="15">
        <v>0.2</v>
      </c>
      <c r="O12" s="15">
        <v>0.5</v>
      </c>
      <c r="P12" s="15">
        <v>0.3</v>
      </c>
    </row>
    <row r="13" spans="1:16" x14ac:dyDescent="0.25">
      <c r="A13" s="4" t="s">
        <v>10</v>
      </c>
      <c r="B13" s="4">
        <v>20</v>
      </c>
      <c r="C13" s="4">
        <v>5</v>
      </c>
      <c r="D13" s="4"/>
      <c r="F13" s="7" t="s">
        <v>10</v>
      </c>
      <c r="G13" s="8">
        <v>4.8726851851851856E-3</v>
      </c>
      <c r="H13" s="7">
        <v>0</v>
      </c>
      <c r="I13" s="8"/>
      <c r="L13">
        <v>12</v>
      </c>
      <c r="M13" t="s">
        <v>153</v>
      </c>
      <c r="N13" s="15">
        <v>0.5</v>
      </c>
      <c r="O13" s="15">
        <v>0.3</v>
      </c>
      <c r="P13" s="15">
        <v>0.2</v>
      </c>
    </row>
  </sheetData>
  <sortState ref="A2:B11">
    <sortCondition ref="A2:A11"/>
    <sortCondition ref="B2:B1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Regulament</vt:lpstr>
      <vt:lpstr>Participanti</vt:lpstr>
      <vt:lpstr>Data</vt:lpstr>
      <vt:lpstr>Clasament_Diamond</vt:lpstr>
      <vt:lpstr>Clasament_Gold</vt:lpstr>
      <vt:lpstr>Clasament_Silver</vt:lpstr>
      <vt:lpstr>Clasament_Bronze</vt:lpstr>
      <vt:lpstr>Barem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2018-02-12T16:29:45Z</dcterms:modified>
</cp:coreProperties>
</file>