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9200" windowHeight="10485" tabRatio="854" activeTab="3"/>
  </bookViews>
  <sheets>
    <sheet name="Regulament" sheetId="1" r:id="rId1"/>
    <sheet name="Participanti" sheetId="4" r:id="rId2"/>
    <sheet name="Data" sheetId="2" r:id="rId3"/>
    <sheet name="Clasament_Diamond" sheetId="3" r:id="rId4"/>
    <sheet name="Clasament_Gold" sheetId="6" r:id="rId5"/>
    <sheet name="Clasament_Silver" sheetId="7" r:id="rId6"/>
    <sheet name="Clasament_Bronze" sheetId="8" r:id="rId7"/>
    <sheet name="Barem" sheetId="5" r:id="rId8"/>
    <sheet name="Clasament OPEN" sheetId="9" r:id="rId9"/>
  </sheets>
  <definedNames>
    <definedName name="_xlnm._FilterDatabase" localSheetId="6" hidden="1">Clasament_Bronze!$B$1:$P$2</definedName>
    <definedName name="_xlnm._FilterDatabase" localSheetId="3" hidden="1">Clasament_Diamond!$B$1:$P$16</definedName>
    <definedName name="_xlnm._FilterDatabase" localSheetId="4" hidden="1">Clasament_Gold!$B$1:$P$8</definedName>
    <definedName name="_xlnm._FilterDatabase" localSheetId="5" hidden="1">Clasament_Silver!$B$1:$P$16</definedName>
    <definedName name="_xlnm._FilterDatabase" localSheetId="2" hidden="1">Data!$A$1:$N$374</definedName>
    <definedName name="_xlnm._FilterDatabase" localSheetId="1" hidden="1">Participanti!$A$1:$B$52</definedName>
  </definedNames>
  <calcPr calcId="144525"/>
</workbook>
</file>

<file path=xl/calcChain.xml><?xml version="1.0" encoding="utf-8"?>
<calcChain xmlns="http://schemas.openxmlformats.org/spreadsheetml/2006/main">
  <c r="J26" i="9" l="1"/>
  <c r="C13" i="9"/>
  <c r="D13" i="9"/>
  <c r="C9" i="9"/>
  <c r="D9" i="9"/>
  <c r="C14" i="9"/>
  <c r="D14" i="9"/>
  <c r="C3" i="9"/>
  <c r="D3" i="9"/>
  <c r="C4" i="9"/>
  <c r="D4" i="9"/>
  <c r="C5" i="9"/>
  <c r="D5" i="9"/>
  <c r="C7" i="9"/>
  <c r="D7" i="9"/>
  <c r="C6" i="9"/>
  <c r="D6" i="9"/>
  <c r="C15" i="9"/>
  <c r="D15" i="9"/>
  <c r="C16" i="9"/>
  <c r="D16" i="9"/>
  <c r="C10" i="9"/>
  <c r="D10" i="9"/>
  <c r="C17" i="9"/>
  <c r="D17" i="9"/>
  <c r="C11" i="9"/>
  <c r="D11" i="9"/>
  <c r="C12" i="9"/>
  <c r="D12" i="9"/>
  <c r="C8" i="9"/>
  <c r="D8" i="9"/>
  <c r="K26" i="9"/>
  <c r="J9" i="9"/>
  <c r="K9" i="9"/>
  <c r="J6" i="9"/>
  <c r="K6" i="9"/>
  <c r="J11" i="9"/>
  <c r="K11" i="9"/>
  <c r="J20" i="9"/>
  <c r="K20" i="9"/>
  <c r="J17" i="9"/>
  <c r="K17" i="9"/>
  <c r="J10" i="9"/>
  <c r="K10" i="9"/>
  <c r="J12" i="9"/>
  <c r="K12" i="9"/>
  <c r="J7" i="9"/>
  <c r="K7" i="9"/>
  <c r="J23" i="9"/>
  <c r="K23" i="9"/>
  <c r="J25" i="9"/>
  <c r="K25" i="9"/>
  <c r="J27" i="9"/>
  <c r="K27" i="9"/>
  <c r="J28" i="9"/>
  <c r="K28" i="9"/>
  <c r="J29" i="9"/>
  <c r="K29" i="9"/>
  <c r="J22" i="9"/>
  <c r="K22" i="9"/>
  <c r="J14" i="9"/>
  <c r="K14" i="9"/>
  <c r="J8" i="9"/>
  <c r="K8" i="9"/>
  <c r="J24" i="9"/>
  <c r="K24" i="9"/>
  <c r="J2" i="9"/>
  <c r="K2" i="9"/>
  <c r="J30" i="9"/>
  <c r="K30" i="9"/>
  <c r="J13" i="9"/>
  <c r="K13" i="9"/>
  <c r="J31" i="9"/>
  <c r="K31" i="9"/>
  <c r="J32" i="9"/>
  <c r="K32" i="9"/>
  <c r="J33" i="9"/>
  <c r="K33" i="9"/>
  <c r="J15" i="9"/>
  <c r="K15" i="9"/>
  <c r="J19" i="9"/>
  <c r="K19" i="9"/>
  <c r="J21" i="9"/>
  <c r="K21" i="9"/>
  <c r="J4" i="9"/>
  <c r="K4" i="9"/>
  <c r="J3" i="9"/>
  <c r="K3" i="9"/>
  <c r="J16" i="9"/>
  <c r="K16" i="9"/>
  <c r="J34" i="9"/>
  <c r="K34" i="9"/>
  <c r="J5" i="9"/>
  <c r="K5" i="9"/>
  <c r="J18" i="9"/>
  <c r="K18" i="9"/>
  <c r="D2" i="9"/>
  <c r="C2" i="9"/>
  <c r="P3" i="3"/>
  <c r="P4" i="3"/>
  <c r="P5" i="3"/>
  <c r="P6" i="3"/>
  <c r="P7" i="3"/>
  <c r="P8" i="3"/>
  <c r="P9" i="3"/>
  <c r="P10" i="3"/>
  <c r="P11" i="3"/>
  <c r="P12" i="3"/>
  <c r="P13" i="3"/>
  <c r="P14" i="3"/>
  <c r="P15" i="3"/>
  <c r="P16" i="3"/>
  <c r="C3" i="3"/>
  <c r="D3" i="3"/>
  <c r="E3" i="3"/>
  <c r="F3" i="3"/>
  <c r="G3" i="3"/>
  <c r="H3" i="3"/>
  <c r="I3" i="3"/>
  <c r="J3" i="3"/>
  <c r="K3" i="3"/>
  <c r="L3" i="3"/>
  <c r="M3" i="3"/>
  <c r="N3" i="3"/>
  <c r="C4" i="3"/>
  <c r="D4" i="3"/>
  <c r="E4" i="3"/>
  <c r="F4" i="3"/>
  <c r="G4" i="3"/>
  <c r="H4" i="3"/>
  <c r="I4" i="3"/>
  <c r="J4" i="3"/>
  <c r="K4" i="3"/>
  <c r="L4" i="3"/>
  <c r="M4" i="3"/>
  <c r="N4" i="3"/>
  <c r="C5" i="3"/>
  <c r="D5" i="3"/>
  <c r="E5" i="3"/>
  <c r="F5" i="3"/>
  <c r="G5" i="3"/>
  <c r="H5" i="3"/>
  <c r="I5" i="3"/>
  <c r="J5" i="3"/>
  <c r="K5" i="3"/>
  <c r="L5" i="3"/>
  <c r="M5" i="3"/>
  <c r="N5" i="3"/>
  <c r="C6" i="3"/>
  <c r="D6" i="3"/>
  <c r="E6" i="3"/>
  <c r="F6" i="3"/>
  <c r="G6" i="3"/>
  <c r="H6" i="3"/>
  <c r="I6" i="3"/>
  <c r="J6" i="3"/>
  <c r="K6" i="3"/>
  <c r="L6" i="3"/>
  <c r="M6" i="3"/>
  <c r="N6" i="3"/>
  <c r="C7" i="3"/>
  <c r="D7" i="3"/>
  <c r="E7" i="3"/>
  <c r="F7" i="3"/>
  <c r="G7" i="3"/>
  <c r="H7" i="3"/>
  <c r="I7" i="3"/>
  <c r="J7" i="3"/>
  <c r="K7" i="3"/>
  <c r="L7" i="3"/>
  <c r="M7" i="3"/>
  <c r="N7" i="3"/>
  <c r="C8" i="3"/>
  <c r="D8" i="3"/>
  <c r="E8" i="3"/>
  <c r="F8" i="3"/>
  <c r="G8" i="3"/>
  <c r="H8" i="3"/>
  <c r="I8" i="3"/>
  <c r="J8" i="3"/>
  <c r="K8" i="3"/>
  <c r="L8" i="3"/>
  <c r="M8" i="3"/>
  <c r="N8" i="3"/>
  <c r="C9" i="3"/>
  <c r="D9" i="3"/>
  <c r="E9" i="3"/>
  <c r="F9" i="3"/>
  <c r="G9" i="3"/>
  <c r="H9" i="3"/>
  <c r="I9" i="3"/>
  <c r="J9" i="3"/>
  <c r="K9" i="3"/>
  <c r="L9" i="3"/>
  <c r="M9" i="3"/>
  <c r="N9" i="3"/>
  <c r="C10" i="3"/>
  <c r="D10" i="3"/>
  <c r="E10" i="3"/>
  <c r="F10" i="3"/>
  <c r="G10" i="3"/>
  <c r="H10" i="3"/>
  <c r="I10" i="3"/>
  <c r="J10" i="3"/>
  <c r="K10" i="3"/>
  <c r="L10" i="3"/>
  <c r="M10" i="3"/>
  <c r="N10" i="3"/>
  <c r="C11" i="3"/>
  <c r="D11" i="3"/>
  <c r="E11" i="3"/>
  <c r="F11" i="3"/>
  <c r="G11" i="3"/>
  <c r="H11" i="3"/>
  <c r="I11" i="3"/>
  <c r="J11" i="3"/>
  <c r="K11" i="3"/>
  <c r="L11" i="3"/>
  <c r="M11" i="3"/>
  <c r="N11" i="3"/>
  <c r="C12" i="3"/>
  <c r="D12" i="3"/>
  <c r="E12" i="3"/>
  <c r="F12" i="3"/>
  <c r="G12" i="3"/>
  <c r="H12" i="3"/>
  <c r="I12" i="3"/>
  <c r="J12" i="3"/>
  <c r="K12" i="3"/>
  <c r="L12" i="3"/>
  <c r="M12" i="3"/>
  <c r="N12" i="3"/>
  <c r="C13" i="3"/>
  <c r="D13" i="3"/>
  <c r="E13" i="3"/>
  <c r="F13" i="3"/>
  <c r="G13" i="3"/>
  <c r="H13" i="3"/>
  <c r="I13" i="3"/>
  <c r="J13" i="3"/>
  <c r="K13" i="3"/>
  <c r="L13" i="3"/>
  <c r="M13" i="3"/>
  <c r="N13" i="3"/>
  <c r="C14" i="3"/>
  <c r="D14" i="3"/>
  <c r="E14" i="3"/>
  <c r="F14" i="3"/>
  <c r="G14" i="3"/>
  <c r="H14" i="3"/>
  <c r="I14" i="3"/>
  <c r="J14" i="3"/>
  <c r="K14" i="3"/>
  <c r="L14" i="3"/>
  <c r="M14" i="3"/>
  <c r="N14" i="3"/>
  <c r="C15" i="3"/>
  <c r="D15" i="3"/>
  <c r="E15" i="3"/>
  <c r="F15" i="3"/>
  <c r="G15" i="3"/>
  <c r="H15" i="3"/>
  <c r="I15" i="3"/>
  <c r="J15" i="3"/>
  <c r="K15" i="3"/>
  <c r="L15" i="3"/>
  <c r="M15" i="3"/>
  <c r="N15" i="3"/>
  <c r="C16" i="3"/>
  <c r="D16" i="3"/>
  <c r="E16" i="3"/>
  <c r="F16" i="3"/>
  <c r="G16" i="3"/>
  <c r="H16" i="3"/>
  <c r="I16" i="3"/>
  <c r="J16" i="3"/>
  <c r="K16" i="3"/>
  <c r="L16" i="3"/>
  <c r="M16" i="3"/>
  <c r="N16" i="3"/>
  <c r="D2" i="3"/>
  <c r="E2" i="3"/>
  <c r="F2" i="3"/>
  <c r="G2" i="3"/>
  <c r="H2" i="3"/>
  <c r="I2" i="3"/>
  <c r="J2" i="3"/>
  <c r="K2" i="3"/>
  <c r="L2" i="3"/>
  <c r="M2" i="3"/>
  <c r="N2" i="3"/>
  <c r="C2" i="3"/>
  <c r="D3" i="8"/>
  <c r="E3" i="8"/>
  <c r="F3" i="8"/>
  <c r="G3" i="8"/>
  <c r="H3" i="8"/>
  <c r="I3" i="8"/>
  <c r="J3" i="8"/>
  <c r="K3" i="8"/>
  <c r="L3" i="8"/>
  <c r="M3" i="8"/>
  <c r="N3" i="8"/>
  <c r="D4" i="8"/>
  <c r="E4" i="8"/>
  <c r="F4" i="8"/>
  <c r="G4" i="8"/>
  <c r="H4" i="8"/>
  <c r="I4" i="8"/>
  <c r="J4" i="8"/>
  <c r="K4" i="8"/>
  <c r="L4" i="8"/>
  <c r="M4" i="8"/>
  <c r="N4" i="8"/>
  <c r="C5" i="8"/>
  <c r="D5" i="8"/>
  <c r="E5" i="8"/>
  <c r="F5" i="8"/>
  <c r="G5" i="8"/>
  <c r="H5" i="8"/>
  <c r="I5" i="8"/>
  <c r="J5" i="8"/>
  <c r="K5" i="8"/>
  <c r="L5" i="8"/>
  <c r="M5" i="8"/>
  <c r="N5" i="8"/>
  <c r="D2" i="8"/>
  <c r="E2" i="8"/>
  <c r="F2" i="8"/>
  <c r="G2" i="8"/>
  <c r="H2" i="8"/>
  <c r="I2" i="8"/>
  <c r="J2" i="8"/>
  <c r="K2" i="8"/>
  <c r="L2" i="8"/>
  <c r="M2" i="8"/>
  <c r="N2" i="8"/>
  <c r="C2" i="8"/>
  <c r="P18" i="8"/>
  <c r="P17" i="8"/>
  <c r="P16" i="8"/>
  <c r="P15" i="8"/>
  <c r="P14" i="8"/>
  <c r="P13" i="8"/>
  <c r="P12" i="8"/>
  <c r="P11" i="8"/>
  <c r="P10" i="8"/>
  <c r="P9" i="8"/>
  <c r="P8" i="8"/>
  <c r="P7" i="8"/>
  <c r="P6" i="8"/>
  <c r="P4" i="8"/>
  <c r="P3" i="8"/>
  <c r="P2" i="8"/>
  <c r="P5" i="8"/>
  <c r="P2" i="7"/>
  <c r="N16" i="7"/>
  <c r="M16" i="7"/>
  <c r="L16" i="7"/>
  <c r="K16" i="7"/>
  <c r="J16" i="7"/>
  <c r="I16" i="7"/>
  <c r="H16" i="7"/>
  <c r="G16" i="7"/>
  <c r="F16" i="7"/>
  <c r="E16" i="7"/>
  <c r="D16" i="7"/>
  <c r="C16" i="7"/>
  <c r="N15" i="7"/>
  <c r="M15" i="7"/>
  <c r="L15" i="7"/>
  <c r="K15" i="7"/>
  <c r="J15" i="7"/>
  <c r="I15" i="7"/>
  <c r="H15" i="7"/>
  <c r="G15" i="7"/>
  <c r="F15" i="7"/>
  <c r="E15" i="7"/>
  <c r="D15" i="7"/>
  <c r="C15" i="7"/>
  <c r="N14" i="7"/>
  <c r="M14" i="7"/>
  <c r="L14" i="7"/>
  <c r="K14" i="7"/>
  <c r="J14" i="7"/>
  <c r="I14" i="7"/>
  <c r="H14" i="7"/>
  <c r="G14" i="7"/>
  <c r="F14" i="7"/>
  <c r="E14" i="7"/>
  <c r="D14" i="7"/>
  <c r="C14" i="7"/>
  <c r="N13" i="7"/>
  <c r="M13" i="7"/>
  <c r="L13" i="7"/>
  <c r="K13" i="7"/>
  <c r="J13" i="7"/>
  <c r="I13" i="7"/>
  <c r="H13" i="7"/>
  <c r="G13" i="7"/>
  <c r="F13" i="7"/>
  <c r="E13" i="7"/>
  <c r="D13" i="7"/>
  <c r="C13" i="7"/>
  <c r="N12" i="7"/>
  <c r="M12" i="7"/>
  <c r="L12" i="7"/>
  <c r="K12" i="7"/>
  <c r="J12" i="7"/>
  <c r="I12" i="7"/>
  <c r="H12" i="7"/>
  <c r="G12" i="7"/>
  <c r="F12" i="7"/>
  <c r="E12" i="7"/>
  <c r="D12" i="7"/>
  <c r="C12" i="7"/>
  <c r="N11" i="7"/>
  <c r="M11" i="7"/>
  <c r="L11" i="7"/>
  <c r="K11" i="7"/>
  <c r="J11" i="7"/>
  <c r="I11" i="7"/>
  <c r="H11" i="7"/>
  <c r="G11" i="7"/>
  <c r="F11" i="7"/>
  <c r="E11" i="7"/>
  <c r="D11" i="7"/>
  <c r="C11" i="7"/>
  <c r="N10" i="7"/>
  <c r="M10" i="7"/>
  <c r="L10" i="7"/>
  <c r="K10" i="7"/>
  <c r="J10" i="7"/>
  <c r="I10" i="7"/>
  <c r="H10" i="7"/>
  <c r="G10" i="7"/>
  <c r="F10" i="7"/>
  <c r="E10" i="7"/>
  <c r="D10" i="7"/>
  <c r="C10" i="7"/>
  <c r="N9" i="7"/>
  <c r="M9" i="7"/>
  <c r="L9" i="7"/>
  <c r="K9" i="7"/>
  <c r="J9" i="7"/>
  <c r="I9" i="7"/>
  <c r="H9" i="7"/>
  <c r="G9" i="7"/>
  <c r="F9" i="7"/>
  <c r="E9" i="7"/>
  <c r="D9" i="7"/>
  <c r="C9" i="7"/>
  <c r="N8" i="7"/>
  <c r="M8" i="7"/>
  <c r="L8" i="7"/>
  <c r="K8" i="7"/>
  <c r="J8" i="7"/>
  <c r="I8" i="7"/>
  <c r="H8" i="7"/>
  <c r="G8" i="7"/>
  <c r="F8" i="7"/>
  <c r="E8" i="7"/>
  <c r="D8" i="7"/>
  <c r="C8" i="7"/>
  <c r="N7" i="7"/>
  <c r="M7" i="7"/>
  <c r="L7" i="7"/>
  <c r="K7" i="7"/>
  <c r="J7" i="7"/>
  <c r="I7" i="7"/>
  <c r="H7" i="7"/>
  <c r="G7" i="7"/>
  <c r="F7" i="7"/>
  <c r="E7" i="7"/>
  <c r="D7" i="7"/>
  <c r="C7" i="7"/>
  <c r="N6" i="7"/>
  <c r="M6" i="7"/>
  <c r="L6" i="7"/>
  <c r="K6" i="7"/>
  <c r="J6" i="7"/>
  <c r="I6" i="7"/>
  <c r="H6" i="7"/>
  <c r="G6" i="7"/>
  <c r="F6" i="7"/>
  <c r="E6" i="7"/>
  <c r="D6" i="7"/>
  <c r="C6" i="7"/>
  <c r="N5" i="7"/>
  <c r="M5" i="7"/>
  <c r="L5" i="7"/>
  <c r="K5" i="7"/>
  <c r="J5" i="7"/>
  <c r="I5" i="7"/>
  <c r="H5" i="7"/>
  <c r="G5" i="7"/>
  <c r="F5" i="7"/>
  <c r="E5" i="7"/>
  <c r="D5" i="7"/>
  <c r="C5" i="7"/>
  <c r="N4" i="7"/>
  <c r="M4" i="7"/>
  <c r="L4" i="7"/>
  <c r="K4" i="7"/>
  <c r="J4" i="7"/>
  <c r="H4" i="7"/>
  <c r="G4" i="7"/>
  <c r="F4" i="7"/>
  <c r="E4" i="7"/>
  <c r="D4" i="7"/>
  <c r="C4" i="7"/>
  <c r="N3" i="7"/>
  <c r="M3" i="7"/>
  <c r="L3" i="7"/>
  <c r="K3" i="7"/>
  <c r="J3" i="7"/>
  <c r="I3" i="7"/>
  <c r="H3" i="7"/>
  <c r="G3" i="7"/>
  <c r="F3" i="7"/>
  <c r="E3" i="7"/>
  <c r="D3" i="7"/>
  <c r="C3" i="7"/>
  <c r="N2" i="7"/>
  <c r="M2" i="7"/>
  <c r="L2" i="7"/>
  <c r="K2" i="7"/>
  <c r="J2" i="7"/>
  <c r="I2" i="7"/>
  <c r="H2" i="7"/>
  <c r="G2" i="7"/>
  <c r="F2" i="7"/>
  <c r="E2" i="7"/>
  <c r="D2" i="7"/>
  <c r="C2" i="7"/>
  <c r="I4" i="7"/>
  <c r="P10" i="7"/>
  <c r="P16" i="7"/>
  <c r="P6" i="7"/>
  <c r="P15" i="7"/>
  <c r="P3" i="7"/>
  <c r="P8" i="7"/>
  <c r="P9" i="7"/>
  <c r="P7" i="7"/>
  <c r="P5" i="7"/>
  <c r="P14" i="7"/>
  <c r="P13" i="7"/>
  <c r="P12" i="7"/>
  <c r="P11" i="7"/>
  <c r="P4" i="7"/>
  <c r="P16" i="6"/>
  <c r="P15" i="6"/>
  <c r="P14" i="6"/>
  <c r="P13" i="6"/>
  <c r="P12" i="6"/>
  <c r="P11" i="6"/>
  <c r="P10" i="6"/>
  <c r="P9" i="6"/>
  <c r="P8" i="6"/>
  <c r="P7" i="6"/>
  <c r="P6" i="6"/>
  <c r="P5" i="6"/>
  <c r="P4" i="6"/>
  <c r="P3" i="6"/>
  <c r="P2" i="6"/>
  <c r="N16" i="6"/>
  <c r="M16" i="6"/>
  <c r="L16" i="6"/>
  <c r="K16" i="6"/>
  <c r="J16" i="6"/>
  <c r="I16" i="6"/>
  <c r="H16" i="6"/>
  <c r="G16" i="6"/>
  <c r="F16" i="6"/>
  <c r="E16" i="6"/>
  <c r="D16" i="6"/>
  <c r="C16" i="6"/>
  <c r="N15" i="6"/>
  <c r="M15" i="6"/>
  <c r="L15" i="6"/>
  <c r="K15" i="6"/>
  <c r="J15" i="6"/>
  <c r="I15" i="6"/>
  <c r="H15" i="6"/>
  <c r="G15" i="6"/>
  <c r="F15" i="6"/>
  <c r="E15" i="6"/>
  <c r="D15" i="6"/>
  <c r="N14" i="6"/>
  <c r="M14" i="6"/>
  <c r="L14" i="6"/>
  <c r="K14" i="6"/>
  <c r="J14" i="6"/>
  <c r="I14" i="6"/>
  <c r="H14" i="6"/>
  <c r="G14" i="6"/>
  <c r="F14" i="6"/>
  <c r="E14" i="6"/>
  <c r="D14" i="6"/>
  <c r="C14" i="6"/>
  <c r="N13" i="6"/>
  <c r="M13" i="6"/>
  <c r="L13" i="6"/>
  <c r="K13" i="6"/>
  <c r="J13" i="6"/>
  <c r="I13" i="6"/>
  <c r="H13" i="6"/>
  <c r="G13" i="6"/>
  <c r="F13" i="6"/>
  <c r="E13" i="6"/>
  <c r="D13" i="6"/>
  <c r="C13" i="6"/>
  <c r="N12" i="6"/>
  <c r="M12" i="6"/>
  <c r="L12" i="6"/>
  <c r="K12" i="6"/>
  <c r="J12" i="6"/>
  <c r="I12" i="6"/>
  <c r="H12" i="6"/>
  <c r="G12" i="6"/>
  <c r="F12" i="6"/>
  <c r="E12" i="6"/>
  <c r="D12" i="6"/>
  <c r="C12" i="6"/>
  <c r="N11" i="6"/>
  <c r="M11" i="6"/>
  <c r="L11" i="6"/>
  <c r="K11" i="6"/>
  <c r="J11" i="6"/>
  <c r="I11" i="6"/>
  <c r="H11" i="6"/>
  <c r="G11" i="6"/>
  <c r="F11" i="6"/>
  <c r="E11" i="6"/>
  <c r="D11" i="6"/>
  <c r="C11" i="6"/>
  <c r="N9" i="6"/>
  <c r="M9" i="6"/>
  <c r="L9" i="6"/>
  <c r="K9" i="6"/>
  <c r="J9" i="6"/>
  <c r="I9" i="6"/>
  <c r="H9" i="6"/>
  <c r="G9" i="6"/>
  <c r="F9" i="6"/>
  <c r="E9" i="6"/>
  <c r="D9" i="6"/>
  <c r="C9" i="6"/>
  <c r="N10" i="6"/>
  <c r="M10" i="6"/>
  <c r="L10" i="6"/>
  <c r="K10" i="6"/>
  <c r="J10" i="6"/>
  <c r="I10" i="6"/>
  <c r="H10" i="6"/>
  <c r="G10" i="6"/>
  <c r="F10" i="6"/>
  <c r="E10" i="6"/>
  <c r="D10" i="6"/>
  <c r="C10" i="6"/>
  <c r="N8" i="6"/>
  <c r="M8" i="6"/>
  <c r="L8" i="6"/>
  <c r="K8" i="6"/>
  <c r="J8" i="6"/>
  <c r="I8" i="6"/>
  <c r="H8" i="6"/>
  <c r="G8" i="6"/>
  <c r="F8" i="6"/>
  <c r="E8" i="6"/>
  <c r="D8" i="6"/>
  <c r="N7" i="6"/>
  <c r="M7" i="6"/>
  <c r="L7" i="6"/>
  <c r="K7" i="6"/>
  <c r="J7" i="6"/>
  <c r="I7" i="6"/>
  <c r="H7" i="6"/>
  <c r="G7" i="6"/>
  <c r="F7" i="6"/>
  <c r="E7" i="6"/>
  <c r="D7" i="6"/>
  <c r="C7" i="6"/>
  <c r="N6" i="6"/>
  <c r="M6" i="6"/>
  <c r="L6" i="6"/>
  <c r="K6" i="6"/>
  <c r="J6" i="6"/>
  <c r="I6" i="6"/>
  <c r="H6" i="6"/>
  <c r="G6" i="6"/>
  <c r="F6" i="6"/>
  <c r="E6" i="6"/>
  <c r="D6" i="6"/>
  <c r="C6" i="6"/>
  <c r="N5" i="6"/>
  <c r="M5" i="6"/>
  <c r="L5" i="6"/>
  <c r="K5" i="6"/>
  <c r="J5" i="6"/>
  <c r="I5" i="6"/>
  <c r="H5" i="6"/>
  <c r="G5" i="6"/>
  <c r="F5" i="6"/>
  <c r="E5" i="6"/>
  <c r="D5" i="6"/>
  <c r="C5" i="6"/>
  <c r="N4" i="6"/>
  <c r="M4" i="6"/>
  <c r="L4" i="6"/>
  <c r="K4" i="6"/>
  <c r="J4" i="6"/>
  <c r="I4" i="6"/>
  <c r="H4" i="6"/>
  <c r="G4" i="6"/>
  <c r="F4" i="6"/>
  <c r="E4" i="6"/>
  <c r="D4" i="6"/>
  <c r="C4" i="6"/>
  <c r="N3" i="6"/>
  <c r="M3" i="6"/>
  <c r="L3" i="6"/>
  <c r="K3" i="6"/>
  <c r="J3" i="6"/>
  <c r="I3" i="6"/>
  <c r="H3" i="6"/>
  <c r="G3" i="6"/>
  <c r="F3" i="6"/>
  <c r="E3" i="6"/>
  <c r="D3" i="6"/>
  <c r="C3" i="6"/>
  <c r="N2" i="6"/>
  <c r="M2" i="6"/>
  <c r="L2" i="6"/>
  <c r="K2" i="6"/>
  <c r="J2" i="6"/>
  <c r="I2" i="6"/>
  <c r="H2" i="6"/>
  <c r="G2" i="6"/>
  <c r="F2" i="6"/>
  <c r="E2" i="6"/>
  <c r="D2" i="6"/>
  <c r="C15" i="6"/>
  <c r="M36" i="2"/>
  <c r="L36" i="2"/>
  <c r="K36" i="2"/>
  <c r="G36" i="2"/>
  <c r="F36" i="2"/>
  <c r="M35" i="2"/>
  <c r="L35" i="2"/>
  <c r="K35" i="2"/>
  <c r="G35" i="2"/>
  <c r="H35" i="2" s="1"/>
  <c r="N35" i="2" s="1"/>
  <c r="F35" i="2"/>
  <c r="M34" i="2"/>
  <c r="L34" i="2"/>
  <c r="K34" i="2"/>
  <c r="G34" i="2"/>
  <c r="F34" i="2"/>
  <c r="M33" i="2"/>
  <c r="L33" i="2"/>
  <c r="K33" i="2"/>
  <c r="G33" i="2"/>
  <c r="F33" i="2"/>
  <c r="M22" i="2"/>
  <c r="L22" i="2"/>
  <c r="K22" i="2"/>
  <c r="G22" i="2"/>
  <c r="F22" i="2"/>
  <c r="N18" i="8"/>
  <c r="M18" i="8"/>
  <c r="L18" i="8"/>
  <c r="K18" i="8"/>
  <c r="J18" i="8"/>
  <c r="I18" i="8"/>
  <c r="H18" i="8"/>
  <c r="G18" i="8"/>
  <c r="F18" i="8"/>
  <c r="E18" i="8"/>
  <c r="D18" i="8"/>
  <c r="C18" i="8"/>
  <c r="N17" i="8"/>
  <c r="M17" i="8"/>
  <c r="L17" i="8"/>
  <c r="K17" i="8"/>
  <c r="J17" i="8"/>
  <c r="I17" i="8"/>
  <c r="H17" i="8"/>
  <c r="G17" i="8"/>
  <c r="F17" i="8"/>
  <c r="E17" i="8"/>
  <c r="D17" i="8"/>
  <c r="C17" i="8"/>
  <c r="N16" i="8"/>
  <c r="M16" i="8"/>
  <c r="L16" i="8"/>
  <c r="K16" i="8"/>
  <c r="J16" i="8"/>
  <c r="I16" i="8"/>
  <c r="H16" i="8"/>
  <c r="G16" i="8"/>
  <c r="F16" i="8"/>
  <c r="E16" i="8"/>
  <c r="D16" i="8"/>
  <c r="C16" i="8"/>
  <c r="N15" i="8"/>
  <c r="M15" i="8"/>
  <c r="L15" i="8"/>
  <c r="K15" i="8"/>
  <c r="J15" i="8"/>
  <c r="I15" i="8"/>
  <c r="H15" i="8"/>
  <c r="G15" i="8"/>
  <c r="F15" i="8"/>
  <c r="E15" i="8"/>
  <c r="D15" i="8"/>
  <c r="C15" i="8"/>
  <c r="N14" i="8"/>
  <c r="M14" i="8"/>
  <c r="L14" i="8"/>
  <c r="K14" i="8"/>
  <c r="J14" i="8"/>
  <c r="I14" i="8"/>
  <c r="H14" i="8"/>
  <c r="G14" i="8"/>
  <c r="F14" i="8"/>
  <c r="E14" i="8"/>
  <c r="D14" i="8"/>
  <c r="C14" i="8"/>
  <c r="N13" i="8"/>
  <c r="M13" i="8"/>
  <c r="L13" i="8"/>
  <c r="K13" i="8"/>
  <c r="J13" i="8"/>
  <c r="I13" i="8"/>
  <c r="H13" i="8"/>
  <c r="G13" i="8"/>
  <c r="F13" i="8"/>
  <c r="E13" i="8"/>
  <c r="D13" i="8"/>
  <c r="C13" i="8"/>
  <c r="N12" i="8"/>
  <c r="M12" i="8"/>
  <c r="L12" i="8"/>
  <c r="K12" i="8"/>
  <c r="J12" i="8"/>
  <c r="I12" i="8"/>
  <c r="H12" i="8"/>
  <c r="G12" i="8"/>
  <c r="F12" i="8"/>
  <c r="E12" i="8"/>
  <c r="D12" i="8"/>
  <c r="C12" i="8"/>
  <c r="N11" i="8"/>
  <c r="M11" i="8"/>
  <c r="L11" i="8"/>
  <c r="K11" i="8"/>
  <c r="J11" i="8"/>
  <c r="I11" i="8"/>
  <c r="H11" i="8"/>
  <c r="G11" i="8"/>
  <c r="F11" i="8"/>
  <c r="E11" i="8"/>
  <c r="D11" i="8"/>
  <c r="C11" i="8"/>
  <c r="N10" i="8"/>
  <c r="M10" i="8"/>
  <c r="L10" i="8"/>
  <c r="K10" i="8"/>
  <c r="J10" i="8"/>
  <c r="I10" i="8"/>
  <c r="H10" i="8"/>
  <c r="G10" i="8"/>
  <c r="F10" i="8"/>
  <c r="E10" i="8"/>
  <c r="D10" i="8"/>
  <c r="C10" i="8"/>
  <c r="N9" i="8"/>
  <c r="M9" i="8"/>
  <c r="L9" i="8"/>
  <c r="K9" i="8"/>
  <c r="J9" i="8"/>
  <c r="I9" i="8"/>
  <c r="H9" i="8"/>
  <c r="G9" i="8"/>
  <c r="F9" i="8"/>
  <c r="E9" i="8"/>
  <c r="D9" i="8"/>
  <c r="C9" i="8"/>
  <c r="N8" i="8"/>
  <c r="M8" i="8"/>
  <c r="L8" i="8"/>
  <c r="K8" i="8"/>
  <c r="J8" i="8"/>
  <c r="I8" i="8"/>
  <c r="H8" i="8"/>
  <c r="G8" i="8"/>
  <c r="F8" i="8"/>
  <c r="E8" i="8"/>
  <c r="D8" i="8"/>
  <c r="C8" i="8"/>
  <c r="N7" i="8"/>
  <c r="M7" i="8"/>
  <c r="L7" i="8"/>
  <c r="K7" i="8"/>
  <c r="J7" i="8"/>
  <c r="I7" i="8"/>
  <c r="H7" i="8"/>
  <c r="G7" i="8"/>
  <c r="F7" i="8"/>
  <c r="E7" i="8"/>
  <c r="D7" i="8"/>
  <c r="C7" i="8"/>
  <c r="N6" i="8"/>
  <c r="M6" i="8"/>
  <c r="L6" i="8"/>
  <c r="K6" i="8"/>
  <c r="J6" i="8"/>
  <c r="I6" i="8"/>
  <c r="H6" i="8"/>
  <c r="G6" i="8"/>
  <c r="F6" i="8"/>
  <c r="E6" i="8"/>
  <c r="D6" i="8"/>
  <c r="C6" i="8"/>
  <c r="F24" i="2"/>
  <c r="G24" i="2"/>
  <c r="K24" i="2"/>
  <c r="L24" i="2"/>
  <c r="M24" i="2"/>
  <c r="F25" i="2"/>
  <c r="G25" i="2"/>
  <c r="K25" i="2"/>
  <c r="L25" i="2"/>
  <c r="M25" i="2"/>
  <c r="F26" i="2"/>
  <c r="G26" i="2"/>
  <c r="K26" i="2"/>
  <c r="L26" i="2"/>
  <c r="M26" i="2"/>
  <c r="F27" i="2"/>
  <c r="G27" i="2"/>
  <c r="K27" i="2"/>
  <c r="L27" i="2"/>
  <c r="M27" i="2"/>
  <c r="F28" i="2"/>
  <c r="G28" i="2"/>
  <c r="K28" i="2"/>
  <c r="L28" i="2"/>
  <c r="M28" i="2"/>
  <c r="F29" i="2"/>
  <c r="G29" i="2"/>
  <c r="K29" i="2"/>
  <c r="L29" i="2"/>
  <c r="M29" i="2"/>
  <c r="F30" i="2"/>
  <c r="G30" i="2"/>
  <c r="K30" i="2"/>
  <c r="L30" i="2"/>
  <c r="M30" i="2"/>
  <c r="F31" i="2"/>
  <c r="G31" i="2"/>
  <c r="K31" i="2"/>
  <c r="L31" i="2"/>
  <c r="M31" i="2"/>
  <c r="F32" i="2"/>
  <c r="G32" i="2"/>
  <c r="H32" i="2" s="1"/>
  <c r="K32" i="2"/>
  <c r="L32" i="2"/>
  <c r="M32" i="2"/>
  <c r="F20" i="2"/>
  <c r="G20" i="2"/>
  <c r="K20" i="2"/>
  <c r="L20" i="2"/>
  <c r="M20" i="2"/>
  <c r="F21" i="2"/>
  <c r="G21" i="2"/>
  <c r="K21" i="2"/>
  <c r="L21" i="2"/>
  <c r="M21" i="2"/>
  <c r="F23" i="2"/>
  <c r="G23" i="2"/>
  <c r="K23" i="2"/>
  <c r="L23" i="2"/>
  <c r="M23" i="2"/>
  <c r="G19" i="2"/>
  <c r="F19" i="2"/>
  <c r="G18" i="2"/>
  <c r="F18" i="2"/>
  <c r="G17" i="2"/>
  <c r="F17" i="2"/>
  <c r="G16" i="2"/>
  <c r="F16" i="2"/>
  <c r="G15" i="2"/>
  <c r="F15" i="2"/>
  <c r="G14" i="2"/>
  <c r="F14" i="2"/>
  <c r="G13" i="2"/>
  <c r="F13" i="2"/>
  <c r="G12" i="2"/>
  <c r="F12" i="2"/>
  <c r="G11" i="2"/>
  <c r="F11" i="2"/>
  <c r="G10" i="2"/>
  <c r="F10" i="2"/>
  <c r="G9" i="2"/>
  <c r="F9" i="2"/>
  <c r="G8" i="2"/>
  <c r="F8" i="2"/>
  <c r="G7" i="2"/>
  <c r="F7" i="2"/>
  <c r="G6" i="2"/>
  <c r="F6" i="2"/>
  <c r="G5" i="2"/>
  <c r="F5" i="2"/>
  <c r="G4" i="2"/>
  <c r="F4" i="2"/>
  <c r="G3" i="2"/>
  <c r="F3" i="2"/>
  <c r="O5" i="8" l="1"/>
  <c r="H36" i="2"/>
  <c r="H23" i="2"/>
  <c r="H26" i="2"/>
  <c r="H20" i="2"/>
  <c r="N20" i="2" s="1"/>
  <c r="H29" i="2"/>
  <c r="N36" i="2"/>
  <c r="H34" i="2"/>
  <c r="N34" i="2" s="1"/>
  <c r="H33" i="2"/>
  <c r="N33" i="2" s="1"/>
  <c r="H31" i="2"/>
  <c r="H30" i="2"/>
  <c r="N30" i="2" s="1"/>
  <c r="H28" i="2"/>
  <c r="N28" i="2" s="1"/>
  <c r="H3" i="2"/>
  <c r="H5" i="2"/>
  <c r="H7" i="2"/>
  <c r="H13" i="2"/>
  <c r="H15" i="2"/>
  <c r="H22" i="2"/>
  <c r="N22" i="2" s="1"/>
  <c r="N23" i="2"/>
  <c r="H10" i="2"/>
  <c r="H18" i="2"/>
  <c r="N32" i="2"/>
  <c r="N31" i="2"/>
  <c r="H8" i="2"/>
  <c r="H16" i="2"/>
  <c r="H27" i="2"/>
  <c r="N27" i="2" s="1"/>
  <c r="H25" i="2"/>
  <c r="N25" i="2" s="1"/>
  <c r="H24" i="2"/>
  <c r="N24" i="2" s="1"/>
  <c r="N29" i="2"/>
  <c r="N26" i="2"/>
  <c r="H21" i="2"/>
  <c r="N21" i="2" s="1"/>
  <c r="H19" i="2"/>
  <c r="H17" i="2"/>
  <c r="H14" i="2"/>
  <c r="H12" i="2"/>
  <c r="H11" i="2"/>
  <c r="H9" i="2"/>
  <c r="H6" i="2"/>
  <c r="H4" i="2"/>
  <c r="M19" i="2"/>
  <c r="L19" i="2"/>
  <c r="K19" i="2"/>
  <c r="M18" i="2"/>
  <c r="L18" i="2"/>
  <c r="K18" i="2"/>
  <c r="M17" i="2"/>
  <c r="L17" i="2"/>
  <c r="K17" i="2"/>
  <c r="M16" i="2"/>
  <c r="L16" i="2"/>
  <c r="K16" i="2"/>
  <c r="M15" i="2"/>
  <c r="L15" i="2"/>
  <c r="K15" i="2"/>
  <c r="M14" i="2"/>
  <c r="L14" i="2"/>
  <c r="K14" i="2"/>
  <c r="M13" i="2"/>
  <c r="L13" i="2"/>
  <c r="K13" i="2"/>
  <c r="M12" i="2"/>
  <c r="L12" i="2"/>
  <c r="K12" i="2"/>
  <c r="M11" i="2"/>
  <c r="L11" i="2"/>
  <c r="K11" i="2"/>
  <c r="M10" i="2"/>
  <c r="L10" i="2"/>
  <c r="K10" i="2"/>
  <c r="M9" i="2"/>
  <c r="L9" i="2"/>
  <c r="K9" i="2"/>
  <c r="M8" i="2"/>
  <c r="L8" i="2"/>
  <c r="K8" i="2"/>
  <c r="M7" i="2"/>
  <c r="L7" i="2"/>
  <c r="K7" i="2"/>
  <c r="M6" i="2"/>
  <c r="L6" i="2"/>
  <c r="K6" i="2"/>
  <c r="M5" i="2"/>
  <c r="L5" i="2"/>
  <c r="K5" i="2"/>
  <c r="M4" i="2"/>
  <c r="L4" i="2"/>
  <c r="K4" i="2"/>
  <c r="M3" i="2"/>
  <c r="L3" i="2"/>
  <c r="K3" i="2"/>
  <c r="M2" i="2"/>
  <c r="L2" i="2"/>
  <c r="K2" i="2"/>
  <c r="N5" i="2" l="1"/>
  <c r="N13" i="2"/>
  <c r="C3" i="8" s="1"/>
  <c r="N4" i="2"/>
  <c r="N12" i="2"/>
  <c r="C4" i="8" s="1"/>
  <c r="N16" i="2"/>
  <c r="N8" i="2"/>
  <c r="N3" i="2"/>
  <c r="C2" i="6" s="1"/>
  <c r="O2" i="6" s="1"/>
  <c r="N7" i="2"/>
  <c r="N15" i="2"/>
  <c r="N10" i="2"/>
  <c r="N18" i="2"/>
  <c r="N19" i="2"/>
  <c r="N17" i="2"/>
  <c r="N14" i="2"/>
  <c r="N11" i="2"/>
  <c r="N9" i="2"/>
  <c r="C8" i="6" s="1"/>
  <c r="N6" i="2"/>
  <c r="O6" i="6" l="1"/>
  <c r="O16" i="6"/>
  <c r="O15" i="6"/>
  <c r="O8" i="6"/>
  <c r="O7" i="6"/>
  <c r="O3" i="8" l="1"/>
  <c r="O14" i="6"/>
  <c r="O10" i="7"/>
  <c r="O15" i="7"/>
  <c r="O7" i="7"/>
  <c r="O12" i="7"/>
  <c r="O7" i="8"/>
  <c r="O13" i="6"/>
  <c r="O16" i="7"/>
  <c r="O3" i="7"/>
  <c r="O13" i="7"/>
  <c r="O16" i="8"/>
  <c r="O15" i="8"/>
  <c r="O12" i="8"/>
  <c r="O11" i="8"/>
  <c r="O8" i="8"/>
  <c r="O2" i="8"/>
  <c r="O9" i="6"/>
  <c r="O5" i="6"/>
  <c r="O4" i="6"/>
  <c r="O6" i="7"/>
  <c r="O8" i="7"/>
  <c r="O14" i="7"/>
  <c r="O9" i="8"/>
  <c r="O4" i="8"/>
  <c r="O10" i="6"/>
  <c r="O12" i="6"/>
  <c r="O2" i="7"/>
  <c r="O9" i="7"/>
  <c r="O5" i="7"/>
  <c r="O11" i="7"/>
  <c r="O18" i="8"/>
  <c r="O17" i="8"/>
  <c r="O14" i="8"/>
  <c r="O13" i="8"/>
  <c r="O10" i="8"/>
  <c r="O6" i="8"/>
  <c r="O9" i="3"/>
  <c r="O7" i="3"/>
  <c r="O15" i="3"/>
  <c r="O4" i="3"/>
  <c r="O13" i="3"/>
  <c r="O8" i="3"/>
  <c r="O10" i="3"/>
  <c r="O5" i="3"/>
  <c r="O14" i="3"/>
  <c r="O12" i="3"/>
  <c r="O6" i="3"/>
  <c r="O3" i="3"/>
  <c r="O11" i="3"/>
  <c r="O16" i="3"/>
  <c r="P2" i="3" l="1"/>
  <c r="O2" i="3" l="1"/>
  <c r="O4" i="7" l="1"/>
  <c r="F2" i="2"/>
  <c r="G2" i="2" l="1"/>
  <c r="H2" i="2" s="1"/>
  <c r="N2" i="2" l="1"/>
  <c r="O11" i="6" l="1"/>
  <c r="O3" i="6"/>
</calcChain>
</file>

<file path=xl/sharedStrings.xml><?xml version="1.0" encoding="utf-8"?>
<sst xmlns="http://schemas.openxmlformats.org/spreadsheetml/2006/main" count="698" uniqueCount="215">
  <si>
    <t>Distanta</t>
  </si>
  <si>
    <t>Fete</t>
  </si>
  <si>
    <t>Baieti</t>
  </si>
  <si>
    <t>Viteza</t>
  </si>
  <si>
    <t>Nume</t>
  </si>
  <si>
    <t>M/F</t>
  </si>
  <si>
    <t>Etapa</t>
  </si>
  <si>
    <t>Timp</t>
  </si>
  <si>
    <t>Pct viteza</t>
  </si>
  <si>
    <t>F/M</t>
  </si>
  <si>
    <t>M</t>
  </si>
  <si>
    <t>F</t>
  </si>
  <si>
    <t>min</t>
  </si>
  <si>
    <t>max</t>
  </si>
  <si>
    <t>pct/viteza</t>
  </si>
  <si>
    <t>pct/dist</t>
  </si>
  <si>
    <t>1. Cine participa? Oricine, membru al grupului Share your run</t>
  </si>
  <si>
    <t>3. Cum se desfasoara? 2 Etape saptamanale: luni-joi si vineri-duminica, fiecare interval cu cate o alergare care puncteaza la categoriile: distanta, viteza si prezentare (vezi mai jos baremul)</t>
  </si>
  <si>
    <t>Sistem de punctaj:</t>
  </si>
  <si>
    <t>Distanta:</t>
  </si>
  <si>
    <t>Puncte</t>
  </si>
  <si>
    <t>min 1km</t>
  </si>
  <si>
    <t>min 2km</t>
  </si>
  <si>
    <t>min 4km</t>
  </si>
  <si>
    <t>min 5km</t>
  </si>
  <si>
    <t>min 7 km</t>
  </si>
  <si>
    <t>min 10km</t>
  </si>
  <si>
    <t>min 11km</t>
  </si>
  <si>
    <t>min 15km</t>
  </si>
  <si>
    <t>min 20km</t>
  </si>
  <si>
    <t>max 4:30</t>
  </si>
  <si>
    <t>max 4:00</t>
  </si>
  <si>
    <t>Viteza (min/km)</t>
  </si>
  <si>
    <t>max 5:00</t>
  </si>
  <si>
    <t>max 5:30</t>
  </si>
  <si>
    <t>max 6:30</t>
  </si>
  <si>
    <t>max 8:00</t>
  </si>
  <si>
    <t>max 6:00</t>
  </si>
  <si>
    <t>max 7:00</t>
  </si>
  <si>
    <t>Like-uri</t>
  </si>
  <si>
    <t>Elemente prezentare</t>
  </si>
  <si>
    <r>
      <t>Prezentare</t>
    </r>
    <r>
      <rPr>
        <sz val="11"/>
        <color theme="1"/>
        <rFont val="Calibri"/>
        <family val="2"/>
        <scheme val="minor"/>
      </rPr>
      <t xml:space="preserve"> (punctaj comun, acordat in prima zi dupa etapa: vineri, resp luni)</t>
    </r>
  </si>
  <si>
    <t>Program Sezon pilot</t>
  </si>
  <si>
    <t>Etapa 1</t>
  </si>
  <si>
    <t>Etapa 2</t>
  </si>
  <si>
    <t>Etapa 3</t>
  </si>
  <si>
    <t>Etapa 4</t>
  </si>
  <si>
    <t>Etapa 5</t>
  </si>
  <si>
    <t>Etapa 6</t>
  </si>
  <si>
    <t>Etapa 7</t>
  </si>
  <si>
    <t>1-3 decembrie</t>
  </si>
  <si>
    <t>4-7 decembrie</t>
  </si>
  <si>
    <t>8-10 decembrie</t>
  </si>
  <si>
    <t>5. Sunt avantajati vitezistii sau long-runnerii? Nu, pentru ca ponderea criteriilor care puncteaza va fi diferita, de la o etapa la alta (50%, 30%, 20%), avand totusi un echilibru pe tot sezonul intre categorii</t>
  </si>
  <si>
    <t>6. Cat dureaza un sezon? Aproximativ 20 de etape, intinse pe durata unui anotimp, cu exceptia primului sezon (ian-feb 2018) si decembrie 2017 (sezon pilot)</t>
  </si>
  <si>
    <t>7. Care e structura diviziilor? Cei mai buni dupa sezonul pilot vor fi repartizati in Diamond, apoi Gold, Silver si Bronze. Retrogradeaza/promoveaza ultimii/primii 3. Daca ultima divizie este incompleta, promoveaza/retrogradeaza mai putini (max 4 echipe =&gt;1 promovat, maxim 8 echipe =&gt; 2 promovati)</t>
  </si>
  <si>
    <t>8. Cum se face departajarea, in caz de egalitate de puncte? Distanta mai mare alergata, in cursul sezonului</t>
  </si>
  <si>
    <t>11-14 decembrie</t>
  </si>
  <si>
    <t>15-17 decembrie</t>
  </si>
  <si>
    <t>18-21 decembrie</t>
  </si>
  <si>
    <t>22-24 decembrie</t>
  </si>
  <si>
    <t>Pct prezentare</t>
  </si>
  <si>
    <t>%D</t>
  </si>
  <si>
    <t>%V</t>
  </si>
  <si>
    <t>%P</t>
  </si>
  <si>
    <t>TOTAL ETAPA</t>
  </si>
  <si>
    <t>Pct distanta</t>
  </si>
  <si>
    <t>Ponderi</t>
  </si>
  <si>
    <t>50%P, 30%D, 20%V</t>
  </si>
  <si>
    <t>50%D, 30%V, 20%P</t>
  </si>
  <si>
    <t>50%V, 30% P, 20%D</t>
  </si>
  <si>
    <t>Regulament:</t>
  </si>
  <si>
    <t>2. Cand ma pot inscrie? ORICAND, fiind alocat in ultima divizie disponibila si acumuland puncte doar pt etapele la care participi</t>
  </si>
  <si>
    <t>4. Cum se puncteaza? Fiecare va posta alergarile (in ziua in care au fost facute), ca si pana acum, trebuind sa mentioneze cu care tura participa la #ligaSYR (in caz ca are mai multe in intervalul etapei), iar eu (Dan Spataru) voi centraliza rezultatele. Se accepta orice aplicatie vizibila (Garmin, Strava, Endomondo etc), recomandat fiind sa faceti si o prezentare pentru a lua puncte la prezentare</t>
  </si>
  <si>
    <t>Cristian Ungureanu</t>
  </si>
  <si>
    <t>Cristian Iancu</t>
  </si>
  <si>
    <t>Cristina Man</t>
  </si>
  <si>
    <t>Solyom Timeea</t>
  </si>
  <si>
    <t>Silviu Burcea</t>
  </si>
  <si>
    <t>Marius Enescu</t>
  </si>
  <si>
    <t>Dan Mihaescu</t>
  </si>
  <si>
    <t>Cosmin Constantin Popa</t>
  </si>
  <si>
    <t>Catalin Holban</t>
  </si>
  <si>
    <t>Steven White</t>
  </si>
  <si>
    <t>Oana Elena</t>
  </si>
  <si>
    <t>Alexandru Dinu</t>
  </si>
  <si>
    <t>Mihai Nmg</t>
  </si>
  <si>
    <t>Cristian Dumitru C</t>
  </si>
  <si>
    <t>Ester Breban</t>
  </si>
  <si>
    <t>Razvan Niculescu</t>
  </si>
  <si>
    <t>Eduard Ene</t>
  </si>
  <si>
    <t>Casu Igor</t>
  </si>
  <si>
    <t>Gabriel Nica</t>
  </si>
  <si>
    <t>Bogdan Cretu</t>
  </si>
  <si>
    <t>Elena Juganaru</t>
  </si>
  <si>
    <t>Oana Trif</t>
  </si>
  <si>
    <t>Constandan Cornelius</t>
  </si>
  <si>
    <t>D</t>
  </si>
  <si>
    <t>V</t>
  </si>
  <si>
    <t>P</t>
  </si>
  <si>
    <t>Dan Spataru</t>
  </si>
  <si>
    <t>GENERAL</t>
  </si>
  <si>
    <t>Loc</t>
  </si>
  <si>
    <t>Ovidiu Gavrilovici</t>
  </si>
  <si>
    <t>Dorin Casu</t>
  </si>
  <si>
    <t>Alin Nanu</t>
  </si>
  <si>
    <t>Gorci Flor Ionut</t>
  </si>
  <si>
    <t>Oana Cristea</t>
  </si>
  <si>
    <t>Regulament (FAQ):</t>
  </si>
  <si>
    <t>3. Cum se desfasoara? O ETAPA PE SAPTAMANA (luni-duminica) cu cate o singura alergare care puncteaza la categoriile: distanta, viteza si prezentare (vezi mai jos baremul)</t>
  </si>
  <si>
    <t>4. Cum se puncteaza? Fiecare va posta alergarile (in ziua in care au fost facute, indiferent daca sunt antrenamente sau curse), ca si pana acum, OBLIGATORIU TREBUIND SA MENTIONEZE CU CARE PARTICIPA (HASTAG #ligaSYR). IN CAZ DE LIPSA HASTAG, NU SE VA PUNCTA!!!. Se accepta orice aplicatie (Garmin, Strava, Endomondo etc), recomandat fiind sa faceti si o descriere, puneti cateva poze, chestii amuzante etc pentru a lua puncte la prezentare. ATENTIE! POSTAREA SA FIE VIZIBILA DE CATRE TOTI si, de preferat, fara print screen, ci doar link din aplicatie.</t>
  </si>
  <si>
    <t>5. Ca să punctezi la viteză, trebuie să ai și distanță de minim 1p.</t>
  </si>
  <si>
    <t>6. Sunt avantajati vitezistii sau long-runnerii? Nu, pentru ca ponderea criteriilor care puncteaza va fi diferita, de la o etapa la alta (50%, 30%, 20%), avand totusi un echilibru pe tot sezonul intre categorii</t>
  </si>
  <si>
    <t>7. Care e structura diviziilor? Cei mai buni dupa sezonul pilot vor fi repartizati in Diamond, apoi Gold, Silver si Bronze, CATE 15 IN FIECARE DIVIZIE. Retrogradeaza/promoveaza ultimii/primii 5. Daca ultima divizie este incompleta, promoveaza/retrogradeaza mai putini (max 4 membri =&gt;1 promovat, maxim 8 membri =&gt; 2 promovati, maxim 10 membri =&gt; 3 promovati, maxim 12 membri =&gt; 4 promovati)</t>
  </si>
  <si>
    <t>Sistem de punctaj: </t>
  </si>
  <si>
    <t>Distanta: </t>
  </si>
  <si>
    <t>Puncte Fete/Baieti</t>
  </si>
  <si>
    <t>5 min 15km/min 20km</t>
  </si>
  <si>
    <t>4 min 11km/min 15km</t>
  </si>
  <si>
    <t>3 min 7 km/min 10km</t>
  </si>
  <si>
    <t>2 min 4km/min 5km</t>
  </si>
  <si>
    <t>1 min 1km/min 2km</t>
  </si>
  <si>
    <t>Viteza (min/km) </t>
  </si>
  <si>
    <t>Puncte Fete Baieti</t>
  </si>
  <si>
    <t>5 max 4:30/max 4:00</t>
  </si>
  <si>
    <t>4 max 5:00/max 4:30</t>
  </si>
  <si>
    <t>3 max 5:30/max 5:00</t>
  </si>
  <si>
    <t>1 max 8:00/ max 7:00</t>
  </si>
  <si>
    <t>Se dau de la 1 la 5 puncte cu plusuri pentru: descriere frumoasa, ceva amuzant, poze, nr de like-uri, conditii speciale, traseu desenat etc. Aici e la latitudinea fiecaruia sa impresioneze cum stie, iar eu voi incerca sa fiu cat mai "obiectiv".</t>
  </si>
  <si>
    <t>Andrei Mezofii</t>
  </si>
  <si>
    <t>DIAMOND</t>
  </si>
  <si>
    <t>GOLD</t>
  </si>
  <si>
    <t>SILVER</t>
  </si>
  <si>
    <t>BRONZE</t>
  </si>
  <si>
    <t>Codruta Holban</t>
  </si>
  <si>
    <t>Alex Ionut Husariu</t>
  </si>
  <si>
    <t>Ada Alexandra</t>
  </si>
  <si>
    <t>Rusu Ana-Maria</t>
  </si>
  <si>
    <t>Prezentare (punctaj comun, acordat in prima zi dupa etapa: luni) </t>
  </si>
  <si>
    <t>Ziua</t>
  </si>
  <si>
    <t>Flo Dum</t>
  </si>
  <si>
    <t>Radu Popovici</t>
  </si>
  <si>
    <t>Teodora Nadrag</t>
  </si>
  <si>
    <t>Cristian Iosep</t>
  </si>
  <si>
    <t>Razvan Herlea</t>
  </si>
  <si>
    <t>Ivanescu Andrei</t>
  </si>
  <si>
    <t>Tanti Mita</t>
  </si>
  <si>
    <t>Codrin Constantin</t>
  </si>
  <si>
    <t>Ramy Scurtu</t>
  </si>
  <si>
    <t>Sezon 2</t>
  </si>
  <si>
    <t>2 max 6:00/max 5:30</t>
  </si>
  <si>
    <t>1.5 max 6:30/max 6:00</t>
  </si>
  <si>
    <t>2.5 max 5:45/max 5:15</t>
  </si>
  <si>
    <t>4.5 max 4.45/max 4:15</t>
  </si>
  <si>
    <t>3.5 max 5:15/max 4:45</t>
  </si>
  <si>
    <t>9-15 aprilie</t>
  </si>
  <si>
    <t>16-22 aprilie</t>
  </si>
  <si>
    <t>23-29 aprilie</t>
  </si>
  <si>
    <t>30 aprilie-6mai</t>
  </si>
  <si>
    <t>7-13 mai</t>
  </si>
  <si>
    <t>14-20 mai</t>
  </si>
  <si>
    <t>21-27 mai</t>
  </si>
  <si>
    <t>28 mai-3 iunie</t>
  </si>
  <si>
    <t>4-10 iunie</t>
  </si>
  <si>
    <t>11-17 iunie</t>
  </si>
  <si>
    <t>18-24 iunie</t>
  </si>
  <si>
    <t>25 iunie -1 iulie</t>
  </si>
  <si>
    <t>PCT Bonus</t>
  </si>
  <si>
    <t>Puncte bonus (pe etapa)</t>
  </si>
  <si>
    <t>1 bunct bonus pt alergarile postate din cadrul competitiilor oficiale pentru alergarile de 1-15 km</t>
  </si>
  <si>
    <t>4 puncte bonus pentru cela de 45,1 - 60 km</t>
  </si>
  <si>
    <t>5 puncte bonus pentru 60+</t>
  </si>
  <si>
    <t>2 puncte bonus pentru alergarile de 15,1-25 km</t>
  </si>
  <si>
    <t>3 puncte bonus pentru cele de 25,1 - 45 km</t>
  </si>
  <si>
    <t>Puncte bonus (la final de liga)</t>
  </si>
  <si>
    <t>Cele mai lungi 3 distante alergata intr-un antrenament vor primi 1,2 respectiv 3 puncte</t>
  </si>
  <si>
    <t>Vom alege cele mai interesante 5 poze si cele mai interesante 5 trasee si le vom puncta pe baza voturilor publicului</t>
  </si>
  <si>
    <t>Penalizari</t>
  </si>
  <si>
    <t>cine nu postează 3 săptămâni consecutive este retrogradat automat și locul 1 din liga inferioara promovează. Daca pers respectivă dorește să revină în liga, o ia de jos, păstrând punctele acumulate până atunci)</t>
  </si>
  <si>
    <t>Hashtagul de #LigaSYR</t>
  </si>
  <si>
    <t>se posteaza o singura data. Dacă ați postat de mai multe ori eu o sa iau in calcul prima alergare așa că dacă postați o alergare mai buna intrați pe postarea veche și ștergeți hashtag-ul.</t>
  </si>
  <si>
    <t>Deadline postari alergari</t>
  </si>
  <si>
    <r>
      <t>n fiecare Duminica, ora 23:59 (ora Romaniei). Ce se posteaza dupa aceasta data/ora nu va fi luat in considerare cu exceptia antrenamentelor nocturne care au inceput duminica inainte de aceasta ora si care au fost finalizate practic in ziua de luni (am vazut ca avem cateva bufnite care alearga noaptea </t>
    </r>
    <r>
      <rPr>
        <sz val="11"/>
        <color rgb="FF1D2129"/>
        <rFont val="Inherit"/>
      </rPr>
      <t>:)</t>
    </r>
    <r>
      <rPr>
        <sz val="11"/>
        <color rgb="FF1D2129"/>
        <rFont val="Arial"/>
        <family val="2"/>
      </rPr>
      <t> )</t>
    </r>
  </si>
  <si>
    <t>se mentine regula de clasament pe divizii si pr modul de promovare insa se va intocmi si un clasament de tip OPEN M/F (si eventual cu scop statistic si pe categorii de varsta)</t>
  </si>
  <si>
    <t>Clasament</t>
  </si>
  <si>
    <t>Etapa 8</t>
  </si>
  <si>
    <t>Etapa 9</t>
  </si>
  <si>
    <t>Etapa 10</t>
  </si>
  <si>
    <t>Etapa 11</t>
  </si>
  <si>
    <t>Etapa 12</t>
  </si>
  <si>
    <t>50% D, 30%V, 20%P</t>
  </si>
  <si>
    <t>50%V, 30%P,20%D</t>
  </si>
  <si>
    <t>50% P, 30%D, 20%V</t>
  </si>
  <si>
    <t>Program Sezon 2 Ponderi (P=prez, D=dist, V=viteza)</t>
  </si>
  <si>
    <t>Iliescu Victor</t>
  </si>
  <si>
    <t>Octavian Piciu</t>
  </si>
  <si>
    <t>Cristina Spatar</t>
  </si>
  <si>
    <t>Daniela Stefan</t>
  </si>
  <si>
    <t>Bogdan Tala</t>
  </si>
  <si>
    <t>Catalin Tintareanu</t>
  </si>
  <si>
    <t>Anamaria Catalina</t>
  </si>
  <si>
    <t>15.04.2018</t>
  </si>
  <si>
    <t>14.04.2018</t>
  </si>
  <si>
    <t>13.04.2018</t>
  </si>
  <si>
    <t>12.04.2018</t>
  </si>
  <si>
    <t>11.04.2018</t>
  </si>
  <si>
    <t>10.04.2018</t>
  </si>
  <si>
    <t>09.04.2018</t>
  </si>
  <si>
    <t>CLASAMENT MASCULIN</t>
  </si>
  <si>
    <t>CLASAMENT FEMININ</t>
  </si>
  <si>
    <t>Divizie</t>
  </si>
  <si>
    <t>Diamond</t>
  </si>
  <si>
    <t>Gold</t>
  </si>
  <si>
    <t>Bronze</t>
  </si>
  <si>
    <t>Silver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</si>
</sst>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l_e_i_-;\-* #,##0.00\ _l_e_i_-;_-* &quot;-&quot;??\ _l_e_i_-;_-@_-"/>
    <numFmt numFmtId="165" formatCode="h:mm:ss;@"/>
    <numFmt numFmtId="166" formatCode="_-* #,##0.0\ _l_e_i_-;\-* #,##0.0\ _l_e_i_-;_-* &quot;-&quot;??\ _l_e_i_-;_-@_-"/>
    <numFmt numFmtId="167" formatCode="_-* #,##0\ _l_e_i_-;\-* #,##0\ _l_e_i_-;_-* &quot;-&quot;??\ _l_e_i_-;_-@_-"/>
  </numFmts>
  <fonts count="9">
    <font>
      <sz val="11"/>
      <color theme="1"/>
      <name val="Calibri"/>
      <family val="2"/>
      <scheme val="minor"/>
    </font>
    <font>
      <b/>
      <sz val="11"/>
      <color theme="1"/>
      <name val="Calibri"/>
      <family val="2"/>
      <scheme val="minor"/>
    </font>
    <font>
      <sz val="11"/>
      <color theme="1"/>
      <name val="Calibri"/>
      <family val="2"/>
      <scheme val="minor"/>
    </font>
    <font>
      <sz val="11.5"/>
      <color rgb="FF1D2129"/>
      <name val="Arial"/>
      <family val="2"/>
    </font>
    <font>
      <b/>
      <sz val="11.5"/>
      <color rgb="FF1D2129"/>
      <name val="Arial"/>
      <family val="2"/>
    </font>
    <font>
      <sz val="11"/>
      <color rgb="FFFF0000"/>
      <name val="Calibri"/>
      <family val="2"/>
      <scheme val="minor"/>
    </font>
    <font>
      <sz val="11"/>
      <color rgb="FF1D2129"/>
      <name val="Arial"/>
      <family val="2"/>
    </font>
    <font>
      <b/>
      <sz val="11"/>
      <color rgb="FF1D2129"/>
      <name val="Arial"/>
      <family val="2"/>
    </font>
    <font>
      <sz val="11"/>
      <color rgb="FF1D2129"/>
      <name val="Inherit"/>
    </font>
  </fonts>
  <fills count="8">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indexed="64"/>
      </patternFill>
    </fill>
    <fill>
      <patternFill patternType="solid">
        <fgColor rgb="FFFFFF00"/>
        <bgColor indexed="64"/>
      </patternFill>
    </fill>
  </fills>
  <borders count="1">
    <border>
      <left/>
      <right/>
      <top/>
      <bottom/>
      <diagonal/>
    </border>
  </borders>
  <cellStyleXfs count="3">
    <xf numFmtId="0" fontId="0" fillId="0" borderId="0"/>
    <xf numFmtId="9" fontId="2" fillId="0" borderId="0" applyFont="0" applyFill="0" applyBorder="0" applyAlignment="0" applyProtection="0"/>
    <xf numFmtId="164" fontId="2" fillId="0" borderId="0" applyFont="0" applyFill="0" applyBorder="0" applyAlignment="0" applyProtection="0"/>
  </cellStyleXfs>
  <cellXfs count="44">
    <xf numFmtId="0" fontId="0" fillId="0" borderId="0" xfId="0"/>
    <xf numFmtId="0" fontId="1" fillId="0" borderId="0" xfId="0" applyFont="1"/>
    <xf numFmtId="165" fontId="0" fillId="0" borderId="0" xfId="0" applyNumberFormat="1"/>
    <xf numFmtId="0" fontId="1" fillId="0" borderId="0" xfId="0" applyFont="1" applyAlignment="1">
      <alignment horizontal="right"/>
    </xf>
    <xf numFmtId="0" fontId="0" fillId="2" borderId="0" xfId="0" applyFill="1"/>
    <xf numFmtId="0" fontId="0" fillId="3" borderId="0" xfId="0" applyFill="1"/>
    <xf numFmtId="0" fontId="1" fillId="3" borderId="0" xfId="0" applyFont="1" applyFill="1" applyAlignment="1">
      <alignment horizontal="right"/>
    </xf>
    <xf numFmtId="0" fontId="0" fillId="4" borderId="0" xfId="0" applyFill="1"/>
    <xf numFmtId="165" fontId="0" fillId="4" borderId="0" xfId="0" applyNumberFormat="1" applyFill="1"/>
    <xf numFmtId="0" fontId="1" fillId="5" borderId="0" xfId="0" applyFont="1" applyFill="1" applyAlignment="1">
      <alignment horizontal="right"/>
    </xf>
    <xf numFmtId="165" fontId="1" fillId="5" borderId="0" xfId="0" applyNumberFormat="1" applyFont="1" applyFill="1" applyAlignment="1">
      <alignment horizontal="center"/>
    </xf>
    <xf numFmtId="0" fontId="1" fillId="5" borderId="0" xfId="0" applyFont="1" applyFill="1" applyAlignment="1">
      <alignment horizontal="center"/>
    </xf>
    <xf numFmtId="0" fontId="1" fillId="3" borderId="0" xfId="0" applyFont="1" applyFill="1" applyAlignment="1">
      <alignment horizontal="center"/>
    </xf>
    <xf numFmtId="165" fontId="1" fillId="0" borderId="0" xfId="0" applyNumberFormat="1" applyFont="1"/>
    <xf numFmtId="9" fontId="1" fillId="0" borderId="0" xfId="1" applyFont="1"/>
    <xf numFmtId="9" fontId="0" fillId="0" borderId="0" xfId="1" applyFont="1"/>
    <xf numFmtId="9" fontId="1" fillId="0" borderId="0" xfId="1" applyFont="1" applyAlignment="1">
      <alignment horizontal="right"/>
    </xf>
    <xf numFmtId="2" fontId="1" fillId="0" borderId="0" xfId="0" applyNumberFormat="1" applyFont="1"/>
    <xf numFmtId="2" fontId="0" fillId="0" borderId="0" xfId="0" applyNumberFormat="1"/>
    <xf numFmtId="0" fontId="1" fillId="5" borderId="0" xfId="0" applyFont="1" applyFill="1"/>
    <xf numFmtId="0" fontId="0" fillId="5" borderId="0" xfId="0" applyFill="1"/>
    <xf numFmtId="4" fontId="1" fillId="5" borderId="0" xfId="0" applyNumberFormat="1" applyFont="1" applyFill="1"/>
    <xf numFmtId="4" fontId="0" fillId="5" borderId="0" xfId="0" applyNumberFormat="1" applyFill="1"/>
    <xf numFmtId="165" fontId="1" fillId="5" borderId="0" xfId="0" applyNumberFormat="1" applyFont="1" applyFill="1"/>
    <xf numFmtId="165" fontId="0" fillId="5" borderId="0" xfId="0" applyNumberFormat="1" applyFill="1"/>
    <xf numFmtId="166" fontId="1" fillId="0" borderId="0" xfId="2" applyNumberFormat="1" applyFont="1"/>
    <xf numFmtId="166" fontId="0" fillId="0" borderId="0" xfId="2" applyNumberFormat="1" applyFont="1"/>
    <xf numFmtId="167" fontId="1" fillId="0" borderId="0" xfId="2" applyNumberFormat="1" applyFont="1"/>
    <xf numFmtId="167" fontId="1" fillId="0" borderId="0" xfId="2" applyNumberFormat="1" applyFont="1" applyFill="1"/>
    <xf numFmtId="166" fontId="0" fillId="0" borderId="0" xfId="2" applyNumberFormat="1" applyFont="1" applyFill="1"/>
    <xf numFmtId="0" fontId="3" fillId="0" borderId="0" xfId="0" applyFont="1"/>
    <xf numFmtId="0" fontId="3" fillId="6" borderId="0" xfId="0" applyFont="1" applyFill="1"/>
    <xf numFmtId="0" fontId="4" fillId="0" borderId="0" xfId="0" applyFont="1"/>
    <xf numFmtId="16" fontId="0" fillId="0" borderId="0" xfId="0" applyNumberFormat="1"/>
    <xf numFmtId="0" fontId="5" fillId="0" borderId="0" xfId="0" applyFont="1"/>
    <xf numFmtId="0" fontId="5" fillId="7" borderId="0" xfId="0" applyFont="1" applyFill="1"/>
    <xf numFmtId="0" fontId="6" fillId="0" borderId="0" xfId="0" applyFont="1"/>
    <xf numFmtId="0" fontId="7" fillId="0" borderId="0" xfId="0" applyFont="1"/>
    <xf numFmtId="164" fontId="1" fillId="0" borderId="0" xfId="2" applyNumberFormat="1" applyFont="1"/>
    <xf numFmtId="164" fontId="0" fillId="0" borderId="0" xfId="2" applyNumberFormat="1" applyFont="1"/>
    <xf numFmtId="164" fontId="0" fillId="0" borderId="0" xfId="2" applyFont="1" applyFill="1"/>
    <xf numFmtId="164" fontId="0" fillId="0" borderId="0" xfId="2" applyFont="1"/>
    <xf numFmtId="164" fontId="5" fillId="0" borderId="0" xfId="2" applyFont="1"/>
    <xf numFmtId="0" fontId="1" fillId="0" borderId="0" xfId="0" applyFont="1" applyAlignment="1">
      <alignment horizontal="center"/>
    </xf>
  </cellXfs>
  <cellStyles count="3">
    <cellStyle name="Comma" xfId="2" builtinId="3"/>
    <cellStyle name="Normal" xfId="0" builtinId="0"/>
    <cellStyle name="Percent" xfId="1" builtinId="5"/>
  </cellStyles>
  <dxfs count="14">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106</xdr:row>
      <xdr:rowOff>0</xdr:rowOff>
    </xdr:from>
    <xdr:to>
      <xdr:col>0</xdr:col>
      <xdr:colOff>152400</xdr:colOff>
      <xdr:row>106</xdr:row>
      <xdr:rowOff>152400</xdr:rowOff>
    </xdr:to>
    <xdr:pic>
      <xdr:nvPicPr>
        <xdr:cNvPr id="2" name="Picture 1" descr="https://static.xx.fbcdn.net/images/emoji.php/v9/f4c/1/16/1f642.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01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9"/>
  <sheetViews>
    <sheetView topLeftCell="A81" workbookViewId="0">
      <selection activeCell="A96" sqref="A96"/>
    </sheetView>
  </sheetViews>
  <sheetFormatPr defaultRowHeight="15" outlineLevelRow="1"/>
  <cols>
    <col min="2" max="2" width="15.85546875" bestFit="1" customWidth="1"/>
  </cols>
  <sheetData>
    <row r="1" spans="1:3" hidden="1" outlineLevel="1">
      <c r="A1" s="1" t="s">
        <v>71</v>
      </c>
    </row>
    <row r="2" spans="1:3" hidden="1" outlineLevel="1">
      <c r="A2" t="s">
        <v>16</v>
      </c>
    </row>
    <row r="3" spans="1:3" hidden="1" outlineLevel="1">
      <c r="A3" t="s">
        <v>72</v>
      </c>
    </row>
    <row r="4" spans="1:3" hidden="1" outlineLevel="1">
      <c r="A4" t="s">
        <v>17</v>
      </c>
    </row>
    <row r="5" spans="1:3" hidden="1" outlineLevel="1">
      <c r="A5" t="s">
        <v>73</v>
      </c>
    </row>
    <row r="6" spans="1:3" hidden="1" outlineLevel="1">
      <c r="A6" t="s">
        <v>53</v>
      </c>
    </row>
    <row r="7" spans="1:3" hidden="1" outlineLevel="1">
      <c r="A7" t="s">
        <v>54</v>
      </c>
    </row>
    <row r="8" spans="1:3" hidden="1" outlineLevel="1">
      <c r="A8" t="s">
        <v>55</v>
      </c>
    </row>
    <row r="9" spans="1:3" hidden="1" outlineLevel="1">
      <c r="A9" t="s">
        <v>56</v>
      </c>
    </row>
    <row r="10" spans="1:3" hidden="1" outlineLevel="1"/>
    <row r="11" spans="1:3" hidden="1" outlineLevel="1"/>
    <row r="12" spans="1:3" hidden="1" outlineLevel="1">
      <c r="A12" s="1" t="s">
        <v>18</v>
      </c>
    </row>
    <row r="13" spans="1:3" hidden="1" outlineLevel="1">
      <c r="A13" s="1" t="s">
        <v>19</v>
      </c>
    </row>
    <row r="14" spans="1:3" hidden="1" outlineLevel="1">
      <c r="A14" t="s">
        <v>20</v>
      </c>
      <c r="B14" t="s">
        <v>1</v>
      </c>
      <c r="C14" t="s">
        <v>2</v>
      </c>
    </row>
    <row r="15" spans="1:3" hidden="1" outlineLevel="1">
      <c r="A15">
        <v>5</v>
      </c>
      <c r="B15" t="s">
        <v>28</v>
      </c>
      <c r="C15" t="s">
        <v>29</v>
      </c>
    </row>
    <row r="16" spans="1:3" hidden="1" outlineLevel="1">
      <c r="A16">
        <v>4</v>
      </c>
      <c r="B16" t="s">
        <v>27</v>
      </c>
      <c r="C16" t="s">
        <v>28</v>
      </c>
    </row>
    <row r="17" spans="1:3" hidden="1" outlineLevel="1">
      <c r="A17">
        <v>3</v>
      </c>
      <c r="B17" t="s">
        <v>25</v>
      </c>
      <c r="C17" t="s">
        <v>26</v>
      </c>
    </row>
    <row r="18" spans="1:3" hidden="1" outlineLevel="1">
      <c r="A18">
        <v>2</v>
      </c>
      <c r="B18" t="s">
        <v>23</v>
      </c>
      <c r="C18" t="s">
        <v>24</v>
      </c>
    </row>
    <row r="19" spans="1:3" hidden="1" outlineLevel="1">
      <c r="A19">
        <v>1</v>
      </c>
      <c r="B19" t="s">
        <v>21</v>
      </c>
      <c r="C19" t="s">
        <v>22</v>
      </c>
    </row>
    <row r="20" spans="1:3" hidden="1" outlineLevel="1"/>
    <row r="21" spans="1:3" hidden="1" outlineLevel="1">
      <c r="A21" s="1" t="s">
        <v>32</v>
      </c>
    </row>
    <row r="22" spans="1:3" hidden="1" outlineLevel="1">
      <c r="A22" t="s">
        <v>20</v>
      </c>
      <c r="B22" t="s">
        <v>1</v>
      </c>
      <c r="C22" t="s">
        <v>2</v>
      </c>
    </row>
    <row r="23" spans="1:3" hidden="1" outlineLevel="1">
      <c r="A23">
        <v>5</v>
      </c>
      <c r="B23" t="s">
        <v>30</v>
      </c>
      <c r="C23" t="s">
        <v>31</v>
      </c>
    </row>
    <row r="24" spans="1:3" hidden="1" outlineLevel="1">
      <c r="A24">
        <v>4</v>
      </c>
      <c r="B24" t="s">
        <v>33</v>
      </c>
      <c r="C24" t="s">
        <v>30</v>
      </c>
    </row>
    <row r="25" spans="1:3" hidden="1" outlineLevel="1">
      <c r="A25">
        <v>3</v>
      </c>
      <c r="B25" t="s">
        <v>34</v>
      </c>
      <c r="C25" t="s">
        <v>33</v>
      </c>
    </row>
    <row r="26" spans="1:3" hidden="1" outlineLevel="1">
      <c r="A26">
        <v>2</v>
      </c>
      <c r="B26" t="s">
        <v>35</v>
      </c>
      <c r="C26" t="s">
        <v>37</v>
      </c>
    </row>
    <row r="27" spans="1:3" hidden="1" outlineLevel="1">
      <c r="A27">
        <v>1</v>
      </c>
      <c r="B27" t="s">
        <v>36</v>
      </c>
      <c r="C27" t="s">
        <v>38</v>
      </c>
    </row>
    <row r="28" spans="1:3" hidden="1" outlineLevel="1"/>
    <row r="29" spans="1:3" hidden="1" outlineLevel="1">
      <c r="A29" s="1" t="s">
        <v>41</v>
      </c>
    </row>
    <row r="30" spans="1:3" hidden="1" outlineLevel="1">
      <c r="A30" t="s">
        <v>20</v>
      </c>
      <c r="B30" t="s">
        <v>39</v>
      </c>
      <c r="C30" t="s">
        <v>40</v>
      </c>
    </row>
    <row r="31" spans="1:3" hidden="1" outlineLevel="1">
      <c r="A31">
        <v>5</v>
      </c>
    </row>
    <row r="32" spans="1:3" hidden="1" outlineLevel="1">
      <c r="A32">
        <v>4</v>
      </c>
    </row>
    <row r="33" spans="1:3" hidden="1" outlineLevel="1">
      <c r="A33">
        <v>3</v>
      </c>
    </row>
    <row r="34" spans="1:3" hidden="1" outlineLevel="1">
      <c r="A34">
        <v>2</v>
      </c>
    </row>
    <row r="35" spans="1:3" hidden="1" outlineLevel="1">
      <c r="A35">
        <v>1</v>
      </c>
    </row>
    <row r="36" spans="1:3" hidden="1" outlineLevel="1"/>
    <row r="37" spans="1:3" hidden="1" outlineLevel="1">
      <c r="A37" s="1" t="s">
        <v>42</v>
      </c>
      <c r="C37" t="s">
        <v>67</v>
      </c>
    </row>
    <row r="38" spans="1:3" hidden="1" outlineLevel="1">
      <c r="A38" t="s">
        <v>43</v>
      </c>
      <c r="B38" t="s">
        <v>50</v>
      </c>
      <c r="C38" t="s">
        <v>68</v>
      </c>
    </row>
    <row r="39" spans="1:3" hidden="1" outlineLevel="1">
      <c r="A39" t="s">
        <v>44</v>
      </c>
      <c r="B39" t="s">
        <v>51</v>
      </c>
      <c r="C39" t="s">
        <v>69</v>
      </c>
    </row>
    <row r="40" spans="1:3" hidden="1" outlineLevel="1">
      <c r="A40" t="s">
        <v>45</v>
      </c>
      <c r="B40" t="s">
        <v>52</v>
      </c>
      <c r="C40" t="s">
        <v>70</v>
      </c>
    </row>
    <row r="41" spans="1:3" hidden="1" outlineLevel="1">
      <c r="A41" t="s">
        <v>46</v>
      </c>
      <c r="B41" t="s">
        <v>57</v>
      </c>
      <c r="C41" t="s">
        <v>68</v>
      </c>
    </row>
    <row r="42" spans="1:3" hidden="1" outlineLevel="1">
      <c r="A42" t="s">
        <v>47</v>
      </c>
      <c r="B42" t="s">
        <v>58</v>
      </c>
      <c r="C42" t="s">
        <v>69</v>
      </c>
    </row>
    <row r="43" spans="1:3" hidden="1" outlineLevel="1">
      <c r="A43" t="s">
        <v>48</v>
      </c>
      <c r="B43" t="s">
        <v>59</v>
      </c>
      <c r="C43" t="s">
        <v>70</v>
      </c>
    </row>
    <row r="44" spans="1:3" hidden="1" outlineLevel="1">
      <c r="A44" t="s">
        <v>49</v>
      </c>
      <c r="B44" t="s">
        <v>60</v>
      </c>
      <c r="C44" t="s">
        <v>68</v>
      </c>
    </row>
    <row r="45" spans="1:3" hidden="1" outlineLevel="1"/>
    <row r="46" spans="1:3" hidden="1" outlineLevel="1"/>
    <row r="47" spans="1:3" hidden="1" outlineLevel="1"/>
    <row r="48" spans="1:3" s="1" customFormat="1" collapsed="1">
      <c r="A48" s="32" t="s">
        <v>193</v>
      </c>
    </row>
    <row r="50" spans="1:10">
      <c r="A50" s="30" t="s">
        <v>43</v>
      </c>
      <c r="B50" t="s">
        <v>155</v>
      </c>
      <c r="C50" t="s">
        <v>190</v>
      </c>
      <c r="H50" s="15"/>
      <c r="I50" s="15"/>
      <c r="J50" s="15"/>
    </row>
    <row r="51" spans="1:10">
      <c r="A51" s="30" t="s">
        <v>44</v>
      </c>
      <c r="B51" t="s">
        <v>156</v>
      </c>
      <c r="C51" t="s">
        <v>191</v>
      </c>
      <c r="H51" s="15"/>
      <c r="I51" s="15"/>
      <c r="J51" s="15"/>
    </row>
    <row r="52" spans="1:10">
      <c r="A52" s="30" t="s">
        <v>45</v>
      </c>
      <c r="B52" t="s">
        <v>157</v>
      </c>
      <c r="C52" t="s">
        <v>192</v>
      </c>
      <c r="H52" s="15"/>
      <c r="I52" s="15"/>
      <c r="J52" s="15"/>
    </row>
    <row r="53" spans="1:10">
      <c r="A53" s="30" t="s">
        <v>46</v>
      </c>
      <c r="B53" t="s">
        <v>158</v>
      </c>
      <c r="C53" t="s">
        <v>190</v>
      </c>
      <c r="H53" s="15"/>
      <c r="I53" s="15"/>
      <c r="J53" s="15"/>
    </row>
    <row r="54" spans="1:10">
      <c r="A54" s="30" t="s">
        <v>47</v>
      </c>
      <c r="B54" t="s">
        <v>159</v>
      </c>
      <c r="C54" t="s">
        <v>191</v>
      </c>
      <c r="H54" s="15"/>
      <c r="I54" s="15"/>
      <c r="J54" s="15"/>
    </row>
    <row r="55" spans="1:10">
      <c r="A55" s="30" t="s">
        <v>48</v>
      </c>
      <c r="B55" t="s">
        <v>160</v>
      </c>
      <c r="C55" t="s">
        <v>192</v>
      </c>
      <c r="H55" s="15"/>
      <c r="I55" s="15"/>
      <c r="J55" s="15"/>
    </row>
    <row r="56" spans="1:10">
      <c r="A56" s="30" t="s">
        <v>49</v>
      </c>
      <c r="B56" t="s">
        <v>161</v>
      </c>
      <c r="C56" t="s">
        <v>190</v>
      </c>
      <c r="H56" s="15"/>
      <c r="I56" s="15"/>
      <c r="J56" s="15"/>
    </row>
    <row r="57" spans="1:10">
      <c r="A57" s="30" t="s">
        <v>185</v>
      </c>
      <c r="B57" t="s">
        <v>162</v>
      </c>
      <c r="C57" t="s">
        <v>191</v>
      </c>
      <c r="H57" s="15"/>
      <c r="I57" s="15"/>
      <c r="J57" s="15"/>
    </row>
    <row r="58" spans="1:10">
      <c r="A58" s="30" t="s">
        <v>186</v>
      </c>
      <c r="B58" t="s">
        <v>163</v>
      </c>
      <c r="C58" t="s">
        <v>192</v>
      </c>
      <c r="H58" s="15"/>
      <c r="I58" s="15"/>
      <c r="J58" s="15"/>
    </row>
    <row r="59" spans="1:10">
      <c r="A59" s="30" t="s">
        <v>187</v>
      </c>
      <c r="B59" t="s">
        <v>164</v>
      </c>
      <c r="C59" t="s">
        <v>190</v>
      </c>
      <c r="H59" s="15"/>
      <c r="I59" s="15"/>
      <c r="J59" s="15"/>
    </row>
    <row r="60" spans="1:10">
      <c r="A60" s="30" t="s">
        <v>188</v>
      </c>
      <c r="B60" t="s">
        <v>165</v>
      </c>
      <c r="C60" t="s">
        <v>191</v>
      </c>
      <c r="H60" s="15"/>
      <c r="I60" s="15"/>
      <c r="J60" s="15"/>
    </row>
    <row r="61" spans="1:10">
      <c r="A61" s="30" t="s">
        <v>189</v>
      </c>
      <c r="B61" t="s">
        <v>166</v>
      </c>
      <c r="C61" t="s">
        <v>192</v>
      </c>
      <c r="H61" s="15"/>
      <c r="I61" s="15"/>
      <c r="J61" s="15"/>
    </row>
    <row r="62" spans="1:10">
      <c r="A62" s="30"/>
    </row>
    <row r="63" spans="1:10">
      <c r="A63" s="30" t="s">
        <v>108</v>
      </c>
    </row>
    <row r="64" spans="1:10">
      <c r="A64" s="30" t="s">
        <v>16</v>
      </c>
    </row>
    <row r="65" spans="1:5">
      <c r="A65" s="30" t="s">
        <v>72</v>
      </c>
    </row>
    <row r="66" spans="1:5">
      <c r="A66" s="30" t="s">
        <v>109</v>
      </c>
    </row>
    <row r="67" spans="1:5">
      <c r="A67" s="30" t="s">
        <v>110</v>
      </c>
    </row>
    <row r="68" spans="1:5">
      <c r="A68" s="30" t="s">
        <v>111</v>
      </c>
    </row>
    <row r="69" spans="1:5">
      <c r="A69" s="30" t="s">
        <v>112</v>
      </c>
    </row>
    <row r="70" spans="1:5">
      <c r="A70" s="30" t="s">
        <v>113</v>
      </c>
    </row>
    <row r="71" spans="1:5">
      <c r="A71" s="31" t="s">
        <v>56</v>
      </c>
    </row>
    <row r="72" spans="1:5">
      <c r="A72" s="30" t="s">
        <v>114</v>
      </c>
    </row>
    <row r="73" spans="1:5">
      <c r="A73" s="32" t="s">
        <v>115</v>
      </c>
    </row>
    <row r="74" spans="1:5">
      <c r="A74" s="30" t="s">
        <v>116</v>
      </c>
      <c r="E74" s="36"/>
    </row>
    <row r="75" spans="1:5">
      <c r="A75" s="30" t="s">
        <v>117</v>
      </c>
      <c r="E75" s="36"/>
    </row>
    <row r="76" spans="1:5">
      <c r="A76" s="30" t="s">
        <v>118</v>
      </c>
      <c r="E76" s="36"/>
    </row>
    <row r="77" spans="1:5">
      <c r="A77" s="30" t="s">
        <v>119</v>
      </c>
      <c r="E77" s="36"/>
    </row>
    <row r="78" spans="1:5">
      <c r="A78" s="30" t="s">
        <v>120</v>
      </c>
      <c r="E78" s="36"/>
    </row>
    <row r="79" spans="1:5">
      <c r="A79" s="31" t="s">
        <v>121</v>
      </c>
      <c r="E79" s="36"/>
    </row>
    <row r="80" spans="1:5">
      <c r="A80" s="37" t="s">
        <v>122</v>
      </c>
      <c r="E80" s="36"/>
    </row>
    <row r="81" spans="1:5">
      <c r="A81" s="36" t="s">
        <v>123</v>
      </c>
      <c r="E81" s="36"/>
    </row>
    <row r="82" spans="1:5">
      <c r="A82" s="36" t="s">
        <v>124</v>
      </c>
      <c r="E82" s="36"/>
    </row>
    <row r="83" spans="1:5">
      <c r="A83" s="36" t="s">
        <v>153</v>
      </c>
      <c r="E83" s="36"/>
    </row>
    <row r="84" spans="1:5">
      <c r="A84" s="36" t="s">
        <v>125</v>
      </c>
      <c r="E84" s="36"/>
    </row>
    <row r="85" spans="1:5">
      <c r="A85" s="36" t="s">
        <v>154</v>
      </c>
    </row>
    <row r="86" spans="1:5">
      <c r="A86" s="36" t="s">
        <v>126</v>
      </c>
    </row>
    <row r="87" spans="1:5">
      <c r="A87" s="36" t="s">
        <v>152</v>
      </c>
    </row>
    <row r="88" spans="1:5">
      <c r="A88" s="36" t="s">
        <v>150</v>
      </c>
    </row>
    <row r="89" spans="1:5">
      <c r="A89" s="36" t="s">
        <v>151</v>
      </c>
    </row>
    <row r="90" spans="1:5">
      <c r="A90" s="36" t="s">
        <v>127</v>
      </c>
    </row>
    <row r="91" spans="1:5">
      <c r="A91" s="32" t="s">
        <v>138</v>
      </c>
    </row>
    <row r="92" spans="1:5">
      <c r="A92" s="31" t="s">
        <v>128</v>
      </c>
    </row>
    <row r="93" spans="1:5">
      <c r="A93" s="32" t="s">
        <v>168</v>
      </c>
    </row>
    <row r="94" spans="1:5">
      <c r="A94" s="36" t="s">
        <v>169</v>
      </c>
    </row>
    <row r="95" spans="1:5">
      <c r="A95" t="s">
        <v>172</v>
      </c>
    </row>
    <row r="96" spans="1:5">
      <c r="A96" t="s">
        <v>173</v>
      </c>
    </row>
    <row r="97" spans="1:1">
      <c r="A97" t="s">
        <v>170</v>
      </c>
    </row>
    <row r="98" spans="1:1">
      <c r="A98" t="s">
        <v>171</v>
      </c>
    </row>
    <row r="99" spans="1:1">
      <c r="A99" s="32" t="s">
        <v>174</v>
      </c>
    </row>
    <row r="100" spans="1:1">
      <c r="A100" s="36" t="s">
        <v>175</v>
      </c>
    </row>
    <row r="101" spans="1:1">
      <c r="A101" s="36" t="s">
        <v>176</v>
      </c>
    </row>
    <row r="102" spans="1:1">
      <c r="A102" s="32" t="s">
        <v>177</v>
      </c>
    </row>
    <row r="103" spans="1:1">
      <c r="A103" s="36" t="s">
        <v>178</v>
      </c>
    </row>
    <row r="104" spans="1:1">
      <c r="A104" s="32" t="s">
        <v>179</v>
      </c>
    </row>
    <row r="105" spans="1:1">
      <c r="A105" s="36" t="s">
        <v>180</v>
      </c>
    </row>
    <row r="106" spans="1:1">
      <c r="A106" s="32" t="s">
        <v>181</v>
      </c>
    </row>
    <row r="107" spans="1:1">
      <c r="A107" s="36" t="s">
        <v>182</v>
      </c>
    </row>
    <row r="108" spans="1:1">
      <c r="A108" s="32" t="s">
        <v>184</v>
      </c>
    </row>
    <row r="109" spans="1:1">
      <c r="A109" s="36" t="s">
        <v>183</v>
      </c>
    </row>
  </sheetData>
  <pageMargins left="0.7" right="0.7" top="0.75" bottom="0.75" header="0.3" footer="0.3"/>
  <pageSetup paperSize="9"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topLeftCell="A42" workbookViewId="0">
      <selection activeCell="E54" sqref="E54:E57"/>
    </sheetView>
  </sheetViews>
  <sheetFormatPr defaultRowHeight="15"/>
  <cols>
    <col min="1" max="1" width="26" bestFit="1" customWidth="1"/>
  </cols>
  <sheetData>
    <row r="1" spans="1:5">
      <c r="A1" s="1" t="s">
        <v>4</v>
      </c>
      <c r="B1" s="1" t="s">
        <v>9</v>
      </c>
      <c r="E1" s="35" t="s">
        <v>149</v>
      </c>
    </row>
    <row r="2" spans="1:5">
      <c r="A2" t="s">
        <v>76</v>
      </c>
      <c r="B2" t="s">
        <v>11</v>
      </c>
      <c r="E2" s="1" t="s">
        <v>130</v>
      </c>
    </row>
    <row r="3" spans="1:5">
      <c r="A3" t="s">
        <v>90</v>
      </c>
      <c r="B3" t="s">
        <v>10</v>
      </c>
      <c r="E3" t="s">
        <v>76</v>
      </c>
    </row>
    <row r="4" spans="1:5">
      <c r="A4" t="s">
        <v>78</v>
      </c>
      <c r="B4" t="s">
        <v>10</v>
      </c>
      <c r="E4" t="s">
        <v>90</v>
      </c>
    </row>
    <row r="5" spans="1:5">
      <c r="A5" t="s">
        <v>74</v>
      </c>
      <c r="B5" t="s">
        <v>10</v>
      </c>
      <c r="E5" t="s">
        <v>78</v>
      </c>
    </row>
    <row r="6" spans="1:5">
      <c r="A6" t="s">
        <v>85</v>
      </c>
      <c r="B6" t="s">
        <v>10</v>
      </c>
      <c r="E6" t="s">
        <v>74</v>
      </c>
    </row>
    <row r="7" spans="1:5">
      <c r="A7" t="s">
        <v>142</v>
      </c>
      <c r="B7" t="s">
        <v>11</v>
      </c>
      <c r="E7" t="s">
        <v>142</v>
      </c>
    </row>
    <row r="8" spans="1:5">
      <c r="A8" t="s">
        <v>79</v>
      </c>
      <c r="B8" t="s">
        <v>10</v>
      </c>
      <c r="E8" t="s">
        <v>79</v>
      </c>
    </row>
    <row r="9" spans="1:5">
      <c r="A9" t="s">
        <v>91</v>
      </c>
      <c r="B9" t="s">
        <v>10</v>
      </c>
      <c r="E9" t="s">
        <v>91</v>
      </c>
    </row>
    <row r="10" spans="1:5">
      <c r="A10" t="s">
        <v>92</v>
      </c>
      <c r="B10" t="s">
        <v>10</v>
      </c>
      <c r="E10" t="s">
        <v>92</v>
      </c>
    </row>
    <row r="11" spans="1:5">
      <c r="A11" t="s">
        <v>88</v>
      </c>
      <c r="B11" t="s">
        <v>11</v>
      </c>
      <c r="E11" t="s">
        <v>88</v>
      </c>
    </row>
    <row r="12" spans="1:5">
      <c r="A12" t="s">
        <v>82</v>
      </c>
      <c r="B12" t="s">
        <v>10</v>
      </c>
      <c r="E12" t="s">
        <v>82</v>
      </c>
    </row>
    <row r="13" spans="1:5">
      <c r="A13" t="s">
        <v>89</v>
      </c>
      <c r="B13" t="s">
        <v>10</v>
      </c>
      <c r="E13" t="s">
        <v>89</v>
      </c>
    </row>
    <row r="14" spans="1:5">
      <c r="A14" t="s">
        <v>87</v>
      </c>
      <c r="B14" t="s">
        <v>10</v>
      </c>
      <c r="E14" t="s">
        <v>87</v>
      </c>
    </row>
    <row r="15" spans="1:5">
      <c r="A15" t="s">
        <v>95</v>
      </c>
      <c r="B15" t="s">
        <v>11</v>
      </c>
      <c r="E15" t="s">
        <v>95</v>
      </c>
    </row>
    <row r="16" spans="1:5">
      <c r="A16" t="s">
        <v>81</v>
      </c>
      <c r="B16" t="s">
        <v>10</v>
      </c>
      <c r="E16" t="s">
        <v>81</v>
      </c>
    </row>
    <row r="17" spans="1:5">
      <c r="A17" t="s">
        <v>86</v>
      </c>
      <c r="B17" t="s">
        <v>10</v>
      </c>
      <c r="E17" t="s">
        <v>86</v>
      </c>
    </row>
    <row r="18" spans="1:5">
      <c r="A18" t="s">
        <v>94</v>
      </c>
      <c r="B18" t="s">
        <v>11</v>
      </c>
    </row>
    <row r="19" spans="1:5">
      <c r="A19" t="s">
        <v>96</v>
      </c>
      <c r="B19" t="s">
        <v>10</v>
      </c>
      <c r="E19" s="1" t="s">
        <v>131</v>
      </c>
    </row>
    <row r="20" spans="1:5">
      <c r="A20" t="s">
        <v>84</v>
      </c>
      <c r="B20" t="s">
        <v>11</v>
      </c>
      <c r="E20" t="s">
        <v>94</v>
      </c>
    </row>
    <row r="21" spans="1:5">
      <c r="A21" t="s">
        <v>83</v>
      </c>
      <c r="B21" t="s">
        <v>10</v>
      </c>
      <c r="E21" t="s">
        <v>96</v>
      </c>
    </row>
    <row r="22" spans="1:5">
      <c r="A22" t="s">
        <v>104</v>
      </c>
      <c r="B22" t="s">
        <v>10</v>
      </c>
      <c r="E22" t="s">
        <v>84</v>
      </c>
    </row>
    <row r="23" spans="1:5">
      <c r="A23" t="s">
        <v>80</v>
      </c>
      <c r="B23" t="s">
        <v>10</v>
      </c>
      <c r="E23" t="s">
        <v>83</v>
      </c>
    </row>
    <row r="24" spans="1:5">
      <c r="A24" t="s">
        <v>100</v>
      </c>
      <c r="B24" t="s">
        <v>10</v>
      </c>
      <c r="E24" t="s">
        <v>104</v>
      </c>
    </row>
    <row r="25" spans="1:5">
      <c r="A25" t="s">
        <v>103</v>
      </c>
      <c r="B25" t="s">
        <v>10</v>
      </c>
      <c r="E25" t="s">
        <v>80</v>
      </c>
    </row>
    <row r="26" spans="1:5">
      <c r="A26" t="s">
        <v>105</v>
      </c>
      <c r="B26" t="s">
        <v>10</v>
      </c>
      <c r="E26" t="s">
        <v>100</v>
      </c>
    </row>
    <row r="27" spans="1:5">
      <c r="A27" t="s">
        <v>136</v>
      </c>
      <c r="B27" t="s">
        <v>11</v>
      </c>
      <c r="E27" t="s">
        <v>103</v>
      </c>
    </row>
    <row r="28" spans="1:5">
      <c r="A28" t="s">
        <v>129</v>
      </c>
      <c r="B28" t="s">
        <v>10</v>
      </c>
      <c r="E28" t="s">
        <v>105</v>
      </c>
    </row>
    <row r="29" spans="1:5">
      <c r="A29" t="s">
        <v>134</v>
      </c>
      <c r="B29" t="s">
        <v>11</v>
      </c>
      <c r="E29" t="s">
        <v>136</v>
      </c>
    </row>
    <row r="30" spans="1:5">
      <c r="A30" t="s">
        <v>137</v>
      </c>
      <c r="B30" t="s">
        <v>11</v>
      </c>
      <c r="E30" t="s">
        <v>129</v>
      </c>
    </row>
    <row r="31" spans="1:5">
      <c r="A31" t="s">
        <v>106</v>
      </c>
      <c r="B31" t="s">
        <v>10</v>
      </c>
      <c r="E31" t="s">
        <v>134</v>
      </c>
    </row>
    <row r="32" spans="1:5">
      <c r="A32" t="s">
        <v>77</v>
      </c>
      <c r="B32" t="s">
        <v>11</v>
      </c>
      <c r="E32" t="s">
        <v>137</v>
      </c>
    </row>
    <row r="33" spans="1:5">
      <c r="A33" t="s">
        <v>140</v>
      </c>
      <c r="B33" t="s">
        <v>10</v>
      </c>
      <c r="E33" t="s">
        <v>106</v>
      </c>
    </row>
    <row r="34" spans="1:5">
      <c r="A34" t="s">
        <v>107</v>
      </c>
      <c r="B34" t="s">
        <v>11</v>
      </c>
      <c r="E34" t="s">
        <v>77</v>
      </c>
    </row>
    <row r="35" spans="1:5">
      <c r="A35" t="s">
        <v>143</v>
      </c>
      <c r="B35" t="s">
        <v>10</v>
      </c>
    </row>
    <row r="36" spans="1:5">
      <c r="A36" t="s">
        <v>141</v>
      </c>
      <c r="B36" t="s">
        <v>10</v>
      </c>
      <c r="E36" s="1" t="s">
        <v>132</v>
      </c>
    </row>
    <row r="37" spans="1:5">
      <c r="A37" t="s">
        <v>145</v>
      </c>
      <c r="B37" t="s">
        <v>10</v>
      </c>
      <c r="E37" t="s">
        <v>140</v>
      </c>
    </row>
    <row r="38" spans="1:5">
      <c r="A38" t="s">
        <v>135</v>
      </c>
      <c r="B38" t="s">
        <v>10</v>
      </c>
      <c r="E38" t="s">
        <v>107</v>
      </c>
    </row>
    <row r="39" spans="1:5">
      <c r="A39" t="s">
        <v>144</v>
      </c>
      <c r="B39" t="s">
        <v>10</v>
      </c>
      <c r="E39" t="s">
        <v>143</v>
      </c>
    </row>
    <row r="40" spans="1:5">
      <c r="A40" t="s">
        <v>146</v>
      </c>
      <c r="B40" t="s">
        <v>11</v>
      </c>
      <c r="E40" t="s">
        <v>141</v>
      </c>
    </row>
    <row r="41" spans="1:5">
      <c r="A41" t="s">
        <v>75</v>
      </c>
      <c r="B41" t="s">
        <v>10</v>
      </c>
      <c r="E41" t="s">
        <v>145</v>
      </c>
    </row>
    <row r="42" spans="1:5">
      <c r="A42" t="s">
        <v>147</v>
      </c>
      <c r="B42" t="s">
        <v>10</v>
      </c>
      <c r="E42" t="s">
        <v>135</v>
      </c>
    </row>
    <row r="43" spans="1:5">
      <c r="A43" t="s">
        <v>148</v>
      </c>
      <c r="B43" t="s">
        <v>11</v>
      </c>
      <c r="E43" t="s">
        <v>144</v>
      </c>
    </row>
    <row r="44" spans="1:5">
      <c r="A44" t="s">
        <v>93</v>
      </c>
      <c r="B44" t="s">
        <v>10</v>
      </c>
      <c r="E44" t="s">
        <v>146</v>
      </c>
    </row>
    <row r="45" spans="1:5">
      <c r="A45" t="s">
        <v>194</v>
      </c>
      <c r="B45" t="s">
        <v>10</v>
      </c>
      <c r="E45" t="s">
        <v>75</v>
      </c>
    </row>
    <row r="46" spans="1:5">
      <c r="A46" t="s">
        <v>195</v>
      </c>
      <c r="B46" t="s">
        <v>10</v>
      </c>
      <c r="E46" t="s">
        <v>147</v>
      </c>
    </row>
    <row r="47" spans="1:5">
      <c r="A47" t="s">
        <v>196</v>
      </c>
      <c r="B47" t="s">
        <v>11</v>
      </c>
      <c r="E47" t="s">
        <v>148</v>
      </c>
    </row>
    <row r="48" spans="1:5">
      <c r="A48" t="s">
        <v>197</v>
      </c>
      <c r="B48" t="s">
        <v>11</v>
      </c>
      <c r="E48" t="s">
        <v>93</v>
      </c>
    </row>
    <row r="49" spans="1:8">
      <c r="A49" t="s">
        <v>198</v>
      </c>
      <c r="B49" t="s">
        <v>10</v>
      </c>
      <c r="E49" t="s">
        <v>194</v>
      </c>
    </row>
    <row r="50" spans="1:8">
      <c r="A50" t="s">
        <v>199</v>
      </c>
      <c r="B50" t="s">
        <v>10</v>
      </c>
      <c r="E50" t="s">
        <v>195</v>
      </c>
    </row>
    <row r="51" spans="1:8">
      <c r="A51" t="s">
        <v>200</v>
      </c>
      <c r="B51" t="s">
        <v>11</v>
      </c>
      <c r="E51" t="s">
        <v>196</v>
      </c>
    </row>
    <row r="53" spans="1:8">
      <c r="E53" s="1" t="s">
        <v>133</v>
      </c>
    </row>
    <row r="54" spans="1:8">
      <c r="E54" t="s">
        <v>197</v>
      </c>
    </row>
    <row r="55" spans="1:8">
      <c r="E55" t="s">
        <v>198</v>
      </c>
    </row>
    <row r="56" spans="1:8">
      <c r="E56" t="s">
        <v>199</v>
      </c>
    </row>
    <row r="57" spans="1:8">
      <c r="E57" t="s">
        <v>200</v>
      </c>
    </row>
    <row r="60" spans="1:8">
      <c r="H60" s="34"/>
    </row>
    <row r="62" spans="1:8">
      <c r="E62" s="34"/>
    </row>
    <row r="67" spans="5:5">
      <c r="E67" s="3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pane ySplit="1" topLeftCell="A2" activePane="bottomLeft" state="frozen"/>
      <selection pane="bottomLeft" activeCell="C37" sqref="C37:N52"/>
    </sheetView>
  </sheetViews>
  <sheetFormatPr defaultRowHeight="15"/>
  <cols>
    <col min="1" max="1" width="22.85546875" style="20" bestFit="1" customWidth="1"/>
    <col min="2" max="3" width="9.140625" style="20"/>
    <col min="4" max="4" width="9.140625" style="22"/>
    <col min="5" max="5" width="9.140625" style="24"/>
    <col min="6" max="6" width="9.140625" style="2"/>
    <col min="7" max="7" width="11.42578125" bestFit="1" customWidth="1"/>
    <col min="9" max="10" width="9.140625" style="20"/>
    <col min="11" max="13" width="9.140625" style="15"/>
    <col min="14" max="14" width="12.7109375" style="18" bestFit="1" customWidth="1"/>
  </cols>
  <sheetData>
    <row r="1" spans="1:16" s="1" customFormat="1">
      <c r="A1" s="19" t="s">
        <v>4</v>
      </c>
      <c r="B1" s="19" t="s">
        <v>5</v>
      </c>
      <c r="C1" s="19" t="s">
        <v>6</v>
      </c>
      <c r="D1" s="21" t="s">
        <v>0</v>
      </c>
      <c r="E1" s="23" t="s">
        <v>7</v>
      </c>
      <c r="F1" s="13" t="s">
        <v>3</v>
      </c>
      <c r="G1" s="1" t="s">
        <v>66</v>
      </c>
      <c r="H1" s="1" t="s">
        <v>8</v>
      </c>
      <c r="I1" s="19" t="s">
        <v>61</v>
      </c>
      <c r="J1" s="19" t="s">
        <v>167</v>
      </c>
      <c r="K1" s="14" t="s">
        <v>62</v>
      </c>
      <c r="L1" s="14" t="s">
        <v>63</v>
      </c>
      <c r="M1" s="14" t="s">
        <v>64</v>
      </c>
      <c r="N1" s="17" t="s">
        <v>65</v>
      </c>
      <c r="P1" s="1" t="s">
        <v>139</v>
      </c>
    </row>
    <row r="2" spans="1:16">
      <c r="A2" s="20" t="s">
        <v>103</v>
      </c>
      <c r="B2" s="20" t="s">
        <v>10</v>
      </c>
      <c r="C2" s="20">
        <v>1</v>
      </c>
      <c r="D2" s="22">
        <v>21.23</v>
      </c>
      <c r="E2" s="24">
        <v>0.10318287037037037</v>
      </c>
      <c r="F2" s="2">
        <f>E2/D2</f>
        <v>4.8602388304460845E-3</v>
      </c>
      <c r="G2">
        <f>IF(B2="F",VLOOKUP(D2,Barem!$B$2:$C$7,2,1),VLOOKUP(D2,Barem!$B$8:$C$13,2,1))</f>
        <v>5</v>
      </c>
      <c r="H2">
        <f>IF(G2=0,0,IF(B2="F",VLOOKUP(F2,Barem!$G$2:$H$11,2,1),VLOOKUP(F2,Barem!$G$12:$H$21,2,1)))</f>
        <v>1</v>
      </c>
      <c r="I2" s="20">
        <v>0</v>
      </c>
      <c r="J2" s="20">
        <v>2</v>
      </c>
      <c r="K2" s="15">
        <f>VLOOKUP($C2, Barem!$L:$N,3,0)</f>
        <v>0.5</v>
      </c>
      <c r="L2" s="15">
        <f>VLOOKUP($C2, Barem!$L:$O,4,0)</f>
        <v>0.3</v>
      </c>
      <c r="M2" s="15">
        <f>VLOOKUP($C2, Barem!$L:$P,5,0)</f>
        <v>0.2</v>
      </c>
      <c r="N2" s="18">
        <f>G2*K2+H2*L2+I2*M2+J2</f>
        <v>4.8</v>
      </c>
      <c r="P2" s="33" t="s">
        <v>201</v>
      </c>
    </row>
    <row r="3" spans="1:16">
      <c r="A3" s="20" t="s">
        <v>129</v>
      </c>
      <c r="B3" s="20" t="s">
        <v>10</v>
      </c>
      <c r="C3" s="20">
        <v>1</v>
      </c>
      <c r="D3" s="22">
        <v>41.2</v>
      </c>
      <c r="E3" s="24">
        <v>0.14200231481481482</v>
      </c>
      <c r="F3" s="2">
        <f t="shared" ref="F3:F19" si="0">E3/D3</f>
        <v>3.4466581265731751E-3</v>
      </c>
      <c r="G3">
        <f>IF(B3="F",VLOOKUP(D3,Barem!$B$2:$C$7,2,1),VLOOKUP(D3,Barem!$B$8:$C$13,2,1))</f>
        <v>5</v>
      </c>
      <c r="H3">
        <f>IF(G3=0,0,IF(B3="F",VLOOKUP(F3,Barem!$G$2:$H$11,2,1),VLOOKUP(F3,Barem!$G$12:$H$21,2,1)))</f>
        <v>3</v>
      </c>
      <c r="I3" s="20">
        <v>3</v>
      </c>
      <c r="J3" s="20">
        <v>3</v>
      </c>
      <c r="K3" s="15">
        <f>VLOOKUP($C3, Barem!$L:$N,3,0)</f>
        <v>0.5</v>
      </c>
      <c r="L3" s="15">
        <f>VLOOKUP($C3, Barem!$L:$O,4,0)</f>
        <v>0.3</v>
      </c>
      <c r="M3" s="15">
        <f>VLOOKUP($C3, Barem!$L:$P,5,0)</f>
        <v>0.2</v>
      </c>
      <c r="N3" s="18">
        <f t="shared" ref="N3:N19" si="1">G3*K3+H3*L3+I3*M3+J3</f>
        <v>7</v>
      </c>
      <c r="P3" s="33" t="s">
        <v>201</v>
      </c>
    </row>
    <row r="4" spans="1:16">
      <c r="A4" s="20" t="s">
        <v>136</v>
      </c>
      <c r="B4" s="20" t="s">
        <v>11</v>
      </c>
      <c r="C4" s="20">
        <v>1</v>
      </c>
      <c r="D4" s="22">
        <v>11</v>
      </c>
      <c r="E4" s="24">
        <v>3.9687500000000001E-2</v>
      </c>
      <c r="F4" s="2">
        <f t="shared" si="0"/>
        <v>3.6079545454545457E-3</v>
      </c>
      <c r="G4">
        <f>IF(B4="F",VLOOKUP(D4,Barem!$B$2:$C$7,2,1),VLOOKUP(D4,Barem!$B$8:$C$13,2,1))</f>
        <v>4</v>
      </c>
      <c r="H4">
        <f>IF(G4=0,0,IF(B4="F",VLOOKUP(F4,Barem!$G$2:$H$11,2,1),VLOOKUP(F4,Barem!$G$12:$H$21,2,1)))</f>
        <v>3.5</v>
      </c>
      <c r="I4" s="20">
        <v>3</v>
      </c>
      <c r="J4" s="20">
        <v>0</v>
      </c>
      <c r="K4" s="15">
        <f>VLOOKUP($C4, Barem!$L:$N,3,0)</f>
        <v>0.5</v>
      </c>
      <c r="L4" s="15">
        <f>VLOOKUP($C4, Barem!$L:$O,4,0)</f>
        <v>0.3</v>
      </c>
      <c r="M4" s="15">
        <f>VLOOKUP($C4, Barem!$L:$P,5,0)</f>
        <v>0.2</v>
      </c>
      <c r="N4" s="18">
        <f t="shared" si="1"/>
        <v>3.65</v>
      </c>
      <c r="P4" s="33" t="s">
        <v>201</v>
      </c>
    </row>
    <row r="5" spans="1:16">
      <c r="A5" s="20" t="s">
        <v>93</v>
      </c>
      <c r="B5" s="20" t="s">
        <v>10</v>
      </c>
      <c r="C5" s="20">
        <v>1</v>
      </c>
      <c r="D5" s="22">
        <v>41.7</v>
      </c>
      <c r="E5" s="24">
        <v>0.18593750000000001</v>
      </c>
      <c r="F5" s="2">
        <f t="shared" si="0"/>
        <v>4.4589328537170264E-3</v>
      </c>
      <c r="G5">
        <f>IF(B5="F",VLOOKUP(D5,Barem!$B$2:$C$7,2,1),VLOOKUP(D5,Barem!$B$8:$C$13,2,1))</f>
        <v>5</v>
      </c>
      <c r="H5">
        <f>IF(G5=0,0,IF(B5="F",VLOOKUP(F5,Barem!$G$2:$H$11,2,1),VLOOKUP(F5,Barem!$G$12:$H$21,2,1)))</f>
        <v>1</v>
      </c>
      <c r="I5" s="20">
        <v>4</v>
      </c>
      <c r="J5" s="20">
        <v>3</v>
      </c>
      <c r="K5" s="15">
        <f>VLOOKUP($C5, Barem!$L:$N,3,0)</f>
        <v>0.5</v>
      </c>
      <c r="L5" s="15">
        <f>VLOOKUP($C5, Barem!$L:$O,4,0)</f>
        <v>0.3</v>
      </c>
      <c r="M5" s="15">
        <f>VLOOKUP($C5, Barem!$L:$P,5,0)</f>
        <v>0.2</v>
      </c>
      <c r="N5" s="18">
        <f t="shared" si="1"/>
        <v>6.6</v>
      </c>
      <c r="P5" s="33" t="s">
        <v>201</v>
      </c>
    </row>
    <row r="6" spans="1:16">
      <c r="A6" s="20" t="s">
        <v>74</v>
      </c>
      <c r="B6" s="20" t="s">
        <v>10</v>
      </c>
      <c r="C6" s="20">
        <v>1</v>
      </c>
      <c r="D6" s="22">
        <v>20.98</v>
      </c>
      <c r="E6" s="24">
        <v>7.4629629629629629E-2</v>
      </c>
      <c r="F6" s="2">
        <f t="shared" si="0"/>
        <v>3.5571796772940717E-3</v>
      </c>
      <c r="G6">
        <f>IF(B6="F",VLOOKUP(D6,Barem!$B$2:$C$7,2,1),VLOOKUP(D6,Barem!$B$8:$C$13,2,1))</f>
        <v>5</v>
      </c>
      <c r="H6">
        <f>IF(G6=0,0,IF(B6="F",VLOOKUP(F6,Barem!$G$2:$H$11,2,1),VLOOKUP(F6,Barem!$G$12:$H$21,2,1)))</f>
        <v>2.5</v>
      </c>
      <c r="I6" s="20">
        <v>3</v>
      </c>
      <c r="J6" s="20">
        <v>2</v>
      </c>
      <c r="K6" s="15">
        <f>VLOOKUP($C6, Barem!$L:$N,3,0)</f>
        <v>0.5</v>
      </c>
      <c r="L6" s="15">
        <f>VLOOKUP($C6, Barem!$L:$O,4,0)</f>
        <v>0.3</v>
      </c>
      <c r="M6" s="15">
        <f>VLOOKUP($C6, Barem!$L:$P,5,0)</f>
        <v>0.2</v>
      </c>
      <c r="N6" s="18">
        <f t="shared" si="1"/>
        <v>5.85</v>
      </c>
      <c r="P6" s="33" t="s">
        <v>201</v>
      </c>
    </row>
    <row r="7" spans="1:16">
      <c r="A7" s="20" t="s">
        <v>147</v>
      </c>
      <c r="B7" s="20" t="s">
        <v>10</v>
      </c>
      <c r="C7" s="20">
        <v>1</v>
      </c>
      <c r="D7" s="22">
        <v>44.3</v>
      </c>
      <c r="E7" s="24">
        <v>0.23472222222222219</v>
      </c>
      <c r="F7" s="2">
        <f t="shared" si="0"/>
        <v>5.2984700275896662E-3</v>
      </c>
      <c r="G7">
        <f>IF(B7="F",VLOOKUP(D7,Barem!$B$2:$C$7,2,1),VLOOKUP(D7,Barem!$B$8:$C$13,2,1))</f>
        <v>5</v>
      </c>
      <c r="H7">
        <f>IF(G7=0,0,IF(B7="F",VLOOKUP(F7,Barem!$G$2:$H$11,2,1),VLOOKUP(F7,Barem!$G$12:$H$21,2,1)))</f>
        <v>0</v>
      </c>
      <c r="I7" s="20">
        <v>4</v>
      </c>
      <c r="J7" s="20">
        <v>3</v>
      </c>
      <c r="K7" s="15">
        <f>VLOOKUP($C7, Barem!$L:$N,3,0)</f>
        <v>0.5</v>
      </c>
      <c r="L7" s="15">
        <f>VLOOKUP($C7, Barem!$L:$O,4,0)</f>
        <v>0.3</v>
      </c>
      <c r="M7" s="15">
        <f>VLOOKUP($C7, Barem!$L:$P,5,0)</f>
        <v>0.2</v>
      </c>
      <c r="N7" s="18">
        <f t="shared" si="1"/>
        <v>6.3</v>
      </c>
      <c r="P7" s="33" t="s">
        <v>201</v>
      </c>
    </row>
    <row r="8" spans="1:16">
      <c r="A8" s="20" t="s">
        <v>196</v>
      </c>
      <c r="B8" s="20" t="s">
        <v>11</v>
      </c>
      <c r="C8" s="20">
        <v>1</v>
      </c>
      <c r="D8" s="22">
        <v>6</v>
      </c>
      <c r="E8" s="24">
        <v>2.3634259259259258E-2</v>
      </c>
      <c r="F8" s="2">
        <f t="shared" si="0"/>
        <v>3.9390432098765429E-3</v>
      </c>
      <c r="G8">
        <f>IF(B8="F",VLOOKUP(D8,Barem!$B$2:$C$7,2,1),VLOOKUP(D8,Barem!$B$8:$C$13,2,1))</f>
        <v>2</v>
      </c>
      <c r="H8">
        <f>IF(G8=0,0,IF(B8="F",VLOOKUP(F8,Barem!$G$2:$H$11,2,1),VLOOKUP(F8,Barem!$G$12:$H$21,2,1)))</f>
        <v>2.5</v>
      </c>
      <c r="I8" s="20">
        <v>0</v>
      </c>
      <c r="J8" s="20">
        <v>0</v>
      </c>
      <c r="K8" s="15">
        <f>VLOOKUP($C8, Barem!$L:$N,3,0)</f>
        <v>0.5</v>
      </c>
      <c r="L8" s="15">
        <f>VLOOKUP($C8, Barem!$L:$O,4,0)</f>
        <v>0.3</v>
      </c>
      <c r="M8" s="15">
        <f>VLOOKUP($C8, Barem!$L:$P,5,0)</f>
        <v>0.2</v>
      </c>
      <c r="N8" s="18">
        <f t="shared" si="1"/>
        <v>1.75</v>
      </c>
      <c r="P8" s="33" t="s">
        <v>201</v>
      </c>
    </row>
    <row r="9" spans="1:16">
      <c r="A9" s="20" t="s">
        <v>134</v>
      </c>
      <c r="B9" s="20" t="s">
        <v>11</v>
      </c>
      <c r="C9" s="20">
        <v>1</v>
      </c>
      <c r="D9" s="22">
        <v>11</v>
      </c>
      <c r="E9" s="24">
        <v>4.6377314814814809E-2</v>
      </c>
      <c r="F9" s="2">
        <f t="shared" si="0"/>
        <v>4.2161195286195283E-3</v>
      </c>
      <c r="G9">
        <f>IF(B9="F",VLOOKUP(D9,Barem!$B$2:$C$7,2,1),VLOOKUP(D9,Barem!$B$8:$C$13,2,1))</f>
        <v>4</v>
      </c>
      <c r="H9">
        <f>IF(G9=0,0,IF(B9="F",VLOOKUP(F9,Barem!$G$2:$H$11,2,1),VLOOKUP(F9,Barem!$G$12:$H$21,2,1)))</f>
        <v>1.5</v>
      </c>
      <c r="I9" s="20">
        <v>3</v>
      </c>
      <c r="J9" s="20">
        <v>0</v>
      </c>
      <c r="K9" s="15">
        <f>VLOOKUP($C9, Barem!$L:$N,3,0)</f>
        <v>0.5</v>
      </c>
      <c r="L9" s="15">
        <f>VLOOKUP($C9, Barem!$L:$O,4,0)</f>
        <v>0.3</v>
      </c>
      <c r="M9" s="15">
        <f>VLOOKUP($C9, Barem!$L:$P,5,0)</f>
        <v>0.2</v>
      </c>
      <c r="N9" s="18">
        <f t="shared" si="1"/>
        <v>3.0500000000000003</v>
      </c>
      <c r="P9" s="33" t="s">
        <v>201</v>
      </c>
    </row>
    <row r="10" spans="1:16">
      <c r="A10" s="20" t="s">
        <v>87</v>
      </c>
      <c r="B10" s="20" t="s">
        <v>10</v>
      </c>
      <c r="C10" s="20">
        <v>1</v>
      </c>
      <c r="D10" s="22">
        <v>20</v>
      </c>
      <c r="E10" s="24">
        <v>7.9942129629629641E-2</v>
      </c>
      <c r="F10" s="2">
        <f t="shared" si="0"/>
        <v>3.9971064814814817E-3</v>
      </c>
      <c r="G10">
        <f>IF(B10="F",VLOOKUP(D10,Barem!$B$2:$C$7,2,1),VLOOKUP(D10,Barem!$B$8:$C$13,2,1))</f>
        <v>5</v>
      </c>
      <c r="H10">
        <f>IF(G10=0,0,IF(B10="F",VLOOKUP(F10,Barem!$G$2:$H$11,2,1),VLOOKUP(F10,Barem!$G$12:$H$21,2,1)))</f>
        <v>1.5</v>
      </c>
      <c r="I10" s="20">
        <v>3</v>
      </c>
      <c r="J10" s="20">
        <v>2</v>
      </c>
      <c r="K10" s="15">
        <f>VLOOKUP($C10, Barem!$L:$N,3,0)</f>
        <v>0.5</v>
      </c>
      <c r="L10" s="15">
        <f>VLOOKUP($C10, Barem!$L:$O,4,0)</f>
        <v>0.3</v>
      </c>
      <c r="M10" s="15">
        <f>VLOOKUP($C10, Barem!$L:$P,5,0)</f>
        <v>0.2</v>
      </c>
      <c r="N10" s="18">
        <f t="shared" si="1"/>
        <v>5.5500000000000007</v>
      </c>
      <c r="P10" s="33" t="s">
        <v>201</v>
      </c>
    </row>
    <row r="11" spans="1:16">
      <c r="A11" s="20" t="s">
        <v>84</v>
      </c>
      <c r="B11" s="20" t="s">
        <v>11</v>
      </c>
      <c r="C11" s="20">
        <v>1</v>
      </c>
      <c r="D11" s="22">
        <v>10</v>
      </c>
      <c r="E11" s="24">
        <v>3.90625E-2</v>
      </c>
      <c r="F11" s="2">
        <f t="shared" si="0"/>
        <v>3.90625E-3</v>
      </c>
      <c r="G11">
        <f>IF(B11="F",VLOOKUP(D11,Barem!$B$2:$C$7,2,1),VLOOKUP(D11,Barem!$B$8:$C$13,2,1))</f>
        <v>3</v>
      </c>
      <c r="H11">
        <f>IF(G11=0,0,IF(B11="F",VLOOKUP(F11,Barem!$G$2:$H$11,2,1),VLOOKUP(F11,Barem!$G$12:$H$21,2,1)))</f>
        <v>2.5</v>
      </c>
      <c r="I11" s="20">
        <v>4</v>
      </c>
      <c r="J11" s="20">
        <v>1</v>
      </c>
      <c r="K11" s="15">
        <f>VLOOKUP($C11, Barem!$L:$N,3,0)</f>
        <v>0.5</v>
      </c>
      <c r="L11" s="15">
        <f>VLOOKUP($C11, Barem!$L:$O,4,0)</f>
        <v>0.3</v>
      </c>
      <c r="M11" s="15">
        <f>VLOOKUP($C11, Barem!$L:$P,5,0)</f>
        <v>0.2</v>
      </c>
      <c r="N11" s="18">
        <f t="shared" si="1"/>
        <v>4.05</v>
      </c>
      <c r="P11" s="33" t="s">
        <v>201</v>
      </c>
    </row>
    <row r="12" spans="1:16">
      <c r="A12" s="20" t="s">
        <v>200</v>
      </c>
      <c r="B12" s="20" t="s">
        <v>11</v>
      </c>
      <c r="C12" s="20">
        <v>1</v>
      </c>
      <c r="D12" s="22">
        <v>21.17</v>
      </c>
      <c r="E12" s="24">
        <v>0.11887731481481482</v>
      </c>
      <c r="F12" s="2">
        <f t="shared" si="0"/>
        <v>5.6153667838835528E-3</v>
      </c>
      <c r="G12">
        <f>IF(B12="F",VLOOKUP(D12,Barem!$B$2:$C$7,2,1),VLOOKUP(D12,Barem!$B$8:$C$13,2,1))</f>
        <v>5</v>
      </c>
      <c r="H12">
        <f>IF(G12=0,0,IF(B12="F",VLOOKUP(F12,Barem!$G$2:$H$11,2,1),VLOOKUP(F12,Barem!$G$12:$H$21,2,1)))</f>
        <v>0</v>
      </c>
      <c r="I12" s="20">
        <v>1</v>
      </c>
      <c r="J12" s="20">
        <v>0</v>
      </c>
      <c r="K12" s="15">
        <f>VLOOKUP($C12, Barem!$L:$N,3,0)</f>
        <v>0.5</v>
      </c>
      <c r="L12" s="15">
        <f>VLOOKUP($C12, Barem!$L:$O,4,0)</f>
        <v>0.3</v>
      </c>
      <c r="M12" s="15">
        <f>VLOOKUP($C12, Barem!$L:$P,5,0)</f>
        <v>0.2</v>
      </c>
      <c r="N12" s="18">
        <f t="shared" si="1"/>
        <v>2.7</v>
      </c>
      <c r="P12" s="33" t="s">
        <v>201</v>
      </c>
    </row>
    <row r="13" spans="1:16">
      <c r="A13" s="20" t="s">
        <v>199</v>
      </c>
      <c r="B13" s="20" t="s">
        <v>10</v>
      </c>
      <c r="C13" s="20">
        <v>1</v>
      </c>
      <c r="D13" s="22">
        <v>15</v>
      </c>
      <c r="E13" s="24">
        <v>8.1817129629629629E-2</v>
      </c>
      <c r="F13" s="2">
        <f t="shared" si="0"/>
        <v>5.4544753086419751E-3</v>
      </c>
      <c r="G13">
        <f>IF(B13="F",VLOOKUP(D13,Barem!$B$2:$C$7,2,1),VLOOKUP(D13,Barem!$B$8:$C$13,2,1))</f>
        <v>4</v>
      </c>
      <c r="H13">
        <f>IF(G13=0,0,IF(B13="F",VLOOKUP(F13,Barem!$G$2:$H$11,2,1),VLOOKUP(F13,Barem!$G$12:$H$21,2,1)))</f>
        <v>0</v>
      </c>
      <c r="I13" s="20">
        <v>4</v>
      </c>
      <c r="J13" s="20">
        <v>0</v>
      </c>
      <c r="K13" s="15">
        <f>VLOOKUP($C13, Barem!$L:$N,3,0)</f>
        <v>0.5</v>
      </c>
      <c r="L13" s="15">
        <f>VLOOKUP($C13, Barem!$L:$O,4,0)</f>
        <v>0.3</v>
      </c>
      <c r="M13" s="15">
        <f>VLOOKUP($C13, Barem!$L:$P,5,0)</f>
        <v>0.2</v>
      </c>
      <c r="N13" s="18">
        <f t="shared" si="1"/>
        <v>2.8</v>
      </c>
      <c r="P13" s="33" t="s">
        <v>201</v>
      </c>
    </row>
    <row r="14" spans="1:16">
      <c r="A14" s="20" t="s">
        <v>140</v>
      </c>
      <c r="B14" s="20" t="s">
        <v>10</v>
      </c>
      <c r="C14" s="20">
        <v>1</v>
      </c>
      <c r="D14" s="22">
        <v>21.2</v>
      </c>
      <c r="E14" s="24">
        <v>9.6099537037037039E-2</v>
      </c>
      <c r="F14" s="2">
        <f t="shared" si="0"/>
        <v>4.5329970300489169E-3</v>
      </c>
      <c r="G14">
        <f>IF(B14="F",VLOOKUP(D14,Barem!$B$2:$C$7,2,1),VLOOKUP(D14,Barem!$B$8:$C$13,2,1))</f>
        <v>5</v>
      </c>
      <c r="H14">
        <f>IF(G14=0,0,IF(B14="F",VLOOKUP(F14,Barem!$G$2:$H$11,2,1),VLOOKUP(F14,Barem!$G$12:$H$21,2,1)))</f>
        <v>1</v>
      </c>
      <c r="I14" s="20">
        <v>2</v>
      </c>
      <c r="J14" s="20">
        <v>0</v>
      </c>
      <c r="K14" s="15">
        <f>VLOOKUP($C14, Barem!$L:$N,3,0)</f>
        <v>0.5</v>
      </c>
      <c r="L14" s="15">
        <f>VLOOKUP($C14, Barem!$L:$O,4,0)</f>
        <v>0.3</v>
      </c>
      <c r="M14" s="15">
        <f>VLOOKUP($C14, Barem!$L:$P,5,0)</f>
        <v>0.2</v>
      </c>
      <c r="N14" s="18">
        <f t="shared" si="1"/>
        <v>3.1999999999999997</v>
      </c>
      <c r="P14" s="33" t="s">
        <v>201</v>
      </c>
    </row>
    <row r="15" spans="1:16">
      <c r="A15" s="20" t="s">
        <v>76</v>
      </c>
      <c r="B15" s="20" t="s">
        <v>11</v>
      </c>
      <c r="C15" s="20">
        <v>1</v>
      </c>
      <c r="D15" s="22">
        <v>21.38</v>
      </c>
      <c r="E15" s="24">
        <v>7.1597222222222215E-2</v>
      </c>
      <c r="F15" s="2">
        <f t="shared" si="0"/>
        <v>3.3487943041263899E-3</v>
      </c>
      <c r="G15">
        <f>IF(B15="F",VLOOKUP(D15,Barem!$B$2:$C$7,2,1),VLOOKUP(D15,Barem!$B$8:$C$13,2,1))</f>
        <v>5</v>
      </c>
      <c r="H15">
        <f>IF(G15=0,0,IF(B15="F",VLOOKUP(F15,Barem!$G$2:$H$11,2,1),VLOOKUP(F15,Barem!$G$12:$H$21,2,1)))</f>
        <v>4</v>
      </c>
      <c r="I15" s="20">
        <v>5</v>
      </c>
      <c r="J15" s="20">
        <v>2</v>
      </c>
      <c r="K15" s="15">
        <f>VLOOKUP($C15, Barem!$L:$N,3,0)</f>
        <v>0.5</v>
      </c>
      <c r="L15" s="15">
        <f>VLOOKUP($C15, Barem!$L:$O,4,0)</f>
        <v>0.3</v>
      </c>
      <c r="M15" s="15">
        <f>VLOOKUP($C15, Barem!$L:$P,5,0)</f>
        <v>0.2</v>
      </c>
      <c r="N15" s="18">
        <f t="shared" si="1"/>
        <v>6.7</v>
      </c>
      <c r="P15" s="33" t="s">
        <v>201</v>
      </c>
    </row>
    <row r="16" spans="1:16">
      <c r="A16" s="20" t="s">
        <v>94</v>
      </c>
      <c r="B16" s="20" t="s">
        <v>11</v>
      </c>
      <c r="C16" s="20">
        <v>1</v>
      </c>
      <c r="D16" s="22">
        <v>20.99</v>
      </c>
      <c r="E16" s="24">
        <v>0.12793981481481481</v>
      </c>
      <c r="F16" s="2">
        <f t="shared" si="0"/>
        <v>6.0952746457748844E-3</v>
      </c>
      <c r="G16">
        <f>IF(B16="F",VLOOKUP(D16,Barem!$B$2:$C$7,2,1),VLOOKUP(D16,Barem!$B$8:$C$13,2,1))</f>
        <v>5</v>
      </c>
      <c r="H16">
        <f>IF(G16=0,0,IF(B16="F",VLOOKUP(F16,Barem!$G$2:$H$11,2,1),VLOOKUP(F16,Barem!$G$12:$H$21,2,1)))</f>
        <v>0</v>
      </c>
      <c r="I16" s="20">
        <v>0</v>
      </c>
      <c r="J16" s="20">
        <v>2</v>
      </c>
      <c r="K16" s="15">
        <f>VLOOKUP($C16, Barem!$L:$N,3,0)</f>
        <v>0.5</v>
      </c>
      <c r="L16" s="15">
        <f>VLOOKUP($C16, Barem!$L:$O,4,0)</f>
        <v>0.3</v>
      </c>
      <c r="M16" s="15">
        <f>VLOOKUP($C16, Barem!$L:$P,5,0)</f>
        <v>0.2</v>
      </c>
      <c r="N16" s="18">
        <f t="shared" si="1"/>
        <v>4.5</v>
      </c>
      <c r="P16" s="33" t="s">
        <v>201</v>
      </c>
    </row>
    <row r="17" spans="1:16">
      <c r="A17" s="20" t="s">
        <v>79</v>
      </c>
      <c r="B17" s="20" t="s">
        <v>10</v>
      </c>
      <c r="C17" s="20">
        <v>1</v>
      </c>
      <c r="D17" s="22">
        <v>24.97</v>
      </c>
      <c r="E17" s="24">
        <v>8.8564814814814818E-2</v>
      </c>
      <c r="F17" s="2">
        <f t="shared" si="0"/>
        <v>3.546848811165992E-3</v>
      </c>
      <c r="G17">
        <f>IF(B17="F",VLOOKUP(D17,Barem!$B$2:$C$7,2,1),VLOOKUP(D17,Barem!$B$8:$C$13,2,1))</f>
        <v>5</v>
      </c>
      <c r="H17">
        <f>IF(G17=0,0,IF(B17="F",VLOOKUP(F17,Barem!$G$2:$H$11,2,1),VLOOKUP(F17,Barem!$G$12:$H$21,2,1)))</f>
        <v>2.5</v>
      </c>
      <c r="I17" s="20">
        <v>2</v>
      </c>
      <c r="J17" s="20">
        <v>0</v>
      </c>
      <c r="K17" s="15">
        <f>VLOOKUP($C17, Barem!$L:$N,3,0)</f>
        <v>0.5</v>
      </c>
      <c r="L17" s="15">
        <f>VLOOKUP($C17, Barem!$L:$O,4,0)</f>
        <v>0.3</v>
      </c>
      <c r="M17" s="15">
        <f>VLOOKUP($C17, Barem!$L:$P,5,0)</f>
        <v>0.2</v>
      </c>
      <c r="N17" s="18">
        <f t="shared" si="1"/>
        <v>3.65</v>
      </c>
      <c r="P17" s="33" t="s">
        <v>201</v>
      </c>
    </row>
    <row r="18" spans="1:16">
      <c r="A18" s="20" t="s">
        <v>82</v>
      </c>
      <c r="B18" s="20" t="s">
        <v>10</v>
      </c>
      <c r="C18" s="20">
        <v>1</v>
      </c>
      <c r="D18" s="22">
        <v>23.3</v>
      </c>
      <c r="E18" s="24">
        <v>8.1412037037037033E-2</v>
      </c>
      <c r="F18" s="2">
        <f t="shared" si="0"/>
        <v>3.4940788427912889E-3</v>
      </c>
      <c r="G18">
        <f>IF(B18="F",VLOOKUP(D18,Barem!$B$2:$C$7,2,1),VLOOKUP(D18,Barem!$B$8:$C$13,2,1))</f>
        <v>5</v>
      </c>
      <c r="H18">
        <f>IF(G18=0,0,IF(B18="F",VLOOKUP(F18,Barem!$G$2:$H$11,2,1),VLOOKUP(F18,Barem!$G$12:$H$21,2,1)))</f>
        <v>2.5</v>
      </c>
      <c r="I18" s="20">
        <v>4</v>
      </c>
      <c r="J18" s="20">
        <v>0</v>
      </c>
      <c r="K18" s="15">
        <f>VLOOKUP($C18, Barem!$L:$N,3,0)</f>
        <v>0.5</v>
      </c>
      <c r="L18" s="15">
        <f>VLOOKUP($C18, Barem!$L:$O,4,0)</f>
        <v>0.3</v>
      </c>
      <c r="M18" s="15">
        <f>VLOOKUP($C18, Barem!$L:$P,5,0)</f>
        <v>0.2</v>
      </c>
      <c r="N18" s="18">
        <f t="shared" si="1"/>
        <v>4.05</v>
      </c>
      <c r="P18" s="33" t="s">
        <v>202</v>
      </c>
    </row>
    <row r="19" spans="1:16">
      <c r="A19" s="20" t="s">
        <v>197</v>
      </c>
      <c r="B19" s="20" t="s">
        <v>11</v>
      </c>
      <c r="C19" s="20">
        <v>1</v>
      </c>
      <c r="D19" s="22">
        <v>3</v>
      </c>
      <c r="E19" s="24">
        <v>1.6354166666666666E-2</v>
      </c>
      <c r="F19" s="2">
        <f t="shared" si="0"/>
        <v>5.4513888888888884E-3</v>
      </c>
      <c r="G19">
        <f>IF(B19="F",VLOOKUP(D19,Barem!$B$2:$C$7,2,1),VLOOKUP(D19,Barem!$B$8:$C$13,2,1))</f>
        <v>1</v>
      </c>
      <c r="H19">
        <f>IF(G19=0,0,IF(B19="F",VLOOKUP(F19,Barem!$G$2:$H$11,2,1),VLOOKUP(F19,Barem!$G$12:$H$21,2,1)))</f>
        <v>1</v>
      </c>
      <c r="I19" s="20">
        <v>1</v>
      </c>
      <c r="J19" s="20">
        <v>0</v>
      </c>
      <c r="K19" s="15">
        <f>VLOOKUP($C19, Barem!$L:$N,3,0)</f>
        <v>0.5</v>
      </c>
      <c r="L19" s="15">
        <f>VLOOKUP($C19, Barem!$L:$O,4,0)</f>
        <v>0.3</v>
      </c>
      <c r="M19" s="15">
        <f>VLOOKUP($C19, Barem!$L:$P,5,0)</f>
        <v>0.2</v>
      </c>
      <c r="N19" s="18">
        <f t="shared" si="1"/>
        <v>1</v>
      </c>
      <c r="P19" s="33" t="s">
        <v>202</v>
      </c>
    </row>
    <row r="20" spans="1:16">
      <c r="A20" s="20" t="s">
        <v>80</v>
      </c>
      <c r="B20" s="20" t="s">
        <v>11</v>
      </c>
      <c r="C20" s="20">
        <v>1</v>
      </c>
      <c r="D20" s="22">
        <v>9.01</v>
      </c>
      <c r="E20" s="24">
        <v>5.5358796296296288E-2</v>
      </c>
      <c r="F20" s="2">
        <f t="shared" ref="F20:F23" si="2">E20/D20</f>
        <v>6.1441505323303319E-3</v>
      </c>
      <c r="G20">
        <f>IF(B20="F",VLOOKUP(D20,Barem!$B$2:$C$7,2,1),VLOOKUP(D20,Barem!$B$8:$C$13,2,1))</f>
        <v>3</v>
      </c>
      <c r="H20">
        <f>IF(G20=0,0,IF(B20="F",VLOOKUP(F20,Barem!$G$2:$H$11,2,1),VLOOKUP(F20,Barem!$G$12:$H$21,2,1)))</f>
        <v>0</v>
      </c>
      <c r="I20" s="20">
        <v>4</v>
      </c>
      <c r="J20" s="20">
        <v>0</v>
      </c>
      <c r="K20" s="15">
        <f>VLOOKUP($C20, Barem!$L:$N,3,0)</f>
        <v>0.5</v>
      </c>
      <c r="L20" s="15">
        <f>VLOOKUP($C20, Barem!$L:$O,4,0)</f>
        <v>0.3</v>
      </c>
      <c r="M20" s="15">
        <f>VLOOKUP($C20, Barem!$L:$P,5,0)</f>
        <v>0.2</v>
      </c>
      <c r="N20" s="18">
        <f t="shared" ref="N20:N23" si="3">G20*K20+H20*L20+I20*M20+J20</f>
        <v>2.2999999999999998</v>
      </c>
      <c r="P20" s="33" t="s">
        <v>202</v>
      </c>
    </row>
    <row r="21" spans="1:16">
      <c r="A21" s="20" t="s">
        <v>78</v>
      </c>
      <c r="B21" s="20" t="s">
        <v>10</v>
      </c>
      <c r="C21" s="20">
        <v>1</v>
      </c>
      <c r="D21" s="22">
        <v>22.3</v>
      </c>
      <c r="E21" s="24">
        <v>8.3333333333333329E-2</v>
      </c>
      <c r="F21" s="2">
        <f t="shared" si="2"/>
        <v>3.7369207772795215E-3</v>
      </c>
      <c r="G21">
        <f>IF(B21="F",VLOOKUP(D21,Barem!$B$2:$C$7,2,1),VLOOKUP(D21,Barem!$B$8:$C$13,2,1))</f>
        <v>5</v>
      </c>
      <c r="H21">
        <f>IF(G21=0,0,IF(B21="F",VLOOKUP(F21,Barem!$G$2:$H$11,2,1),VLOOKUP(F21,Barem!$G$12:$H$21,2,1)))</f>
        <v>2</v>
      </c>
      <c r="I21" s="20">
        <v>5</v>
      </c>
      <c r="J21" s="20">
        <v>0</v>
      </c>
      <c r="K21" s="15">
        <f>VLOOKUP($C21, Barem!$L:$N,3,0)</f>
        <v>0.5</v>
      </c>
      <c r="L21" s="15">
        <f>VLOOKUP($C21, Barem!$L:$O,4,0)</f>
        <v>0.3</v>
      </c>
      <c r="M21" s="15">
        <f>VLOOKUP($C21, Barem!$L:$P,5,0)</f>
        <v>0.2</v>
      </c>
      <c r="N21" s="18">
        <f t="shared" si="3"/>
        <v>4.0999999999999996</v>
      </c>
      <c r="P21" s="33" t="s">
        <v>202</v>
      </c>
    </row>
    <row r="22" spans="1:16">
      <c r="A22" s="20" t="s">
        <v>144</v>
      </c>
      <c r="B22" s="20" t="s">
        <v>10</v>
      </c>
      <c r="C22" s="20">
        <v>1</v>
      </c>
      <c r="D22" s="22">
        <v>10</v>
      </c>
      <c r="E22" s="24">
        <v>3.5636574074074077E-2</v>
      </c>
      <c r="F22" s="2">
        <f t="shared" ref="F22" si="4">E22/D22</f>
        <v>3.5636574074074077E-3</v>
      </c>
      <c r="G22">
        <f>IF(B22="F",VLOOKUP(D22,Barem!$B$2:$C$7,2,1),VLOOKUP(D22,Barem!$B$8:$C$13,2,1))</f>
        <v>3</v>
      </c>
      <c r="H22">
        <f>IF(G22=0,0,IF(B22="F",VLOOKUP(F22,Barem!$G$2:$H$11,2,1),VLOOKUP(F22,Barem!$G$12:$H$21,2,1)))</f>
        <v>2.5</v>
      </c>
      <c r="I22" s="20">
        <v>2</v>
      </c>
      <c r="J22" s="20">
        <v>0</v>
      </c>
      <c r="K22" s="15">
        <f>VLOOKUP($C22, Barem!$L:$N,3,0)</f>
        <v>0.5</v>
      </c>
      <c r="L22" s="15">
        <f>VLOOKUP($C22, Barem!$L:$O,4,0)</f>
        <v>0.3</v>
      </c>
      <c r="M22" s="15">
        <f>VLOOKUP($C22, Barem!$L:$P,5,0)</f>
        <v>0.2</v>
      </c>
      <c r="N22" s="18">
        <f t="shared" ref="N22" si="5">G22*K22+H22*L22+I22*M22+J22</f>
        <v>2.65</v>
      </c>
      <c r="P22" s="33" t="s">
        <v>206</v>
      </c>
    </row>
    <row r="23" spans="1:16">
      <c r="A23" s="20" t="s">
        <v>75</v>
      </c>
      <c r="B23" s="20" t="s">
        <v>10</v>
      </c>
      <c r="C23" s="20">
        <v>1</v>
      </c>
      <c r="D23" s="22">
        <v>15</v>
      </c>
      <c r="E23" s="24">
        <v>7.1469907407407399E-2</v>
      </c>
      <c r="F23" s="2">
        <f t="shared" si="2"/>
        <v>4.7646604938271601E-3</v>
      </c>
      <c r="G23">
        <f>IF(B23="F",VLOOKUP(D23,Barem!$B$2:$C$7,2,1),VLOOKUP(D23,Barem!$B$8:$C$13,2,1))</f>
        <v>4</v>
      </c>
      <c r="H23">
        <f>IF(G23=0,0,IF(B23="F",VLOOKUP(F23,Barem!$G$2:$H$11,2,1),VLOOKUP(F23,Barem!$G$12:$H$21,2,1)))</f>
        <v>1</v>
      </c>
      <c r="I23" s="20">
        <v>0</v>
      </c>
      <c r="J23" s="20">
        <v>0</v>
      </c>
      <c r="K23" s="15">
        <f>VLOOKUP($C23, Barem!$L:$N,3,0)</f>
        <v>0.5</v>
      </c>
      <c r="L23" s="15">
        <f>VLOOKUP($C23, Barem!$L:$O,4,0)</f>
        <v>0.3</v>
      </c>
      <c r="M23" s="15">
        <f>VLOOKUP($C23, Barem!$L:$P,5,0)</f>
        <v>0.2</v>
      </c>
      <c r="N23" s="18">
        <f t="shared" si="3"/>
        <v>2.2999999999999998</v>
      </c>
      <c r="P23" s="33" t="s">
        <v>203</v>
      </c>
    </row>
    <row r="24" spans="1:16">
      <c r="A24" s="20" t="s">
        <v>86</v>
      </c>
      <c r="B24" s="20" t="s">
        <v>10</v>
      </c>
      <c r="C24" s="20">
        <v>1</v>
      </c>
      <c r="D24" s="22">
        <v>6.4</v>
      </c>
      <c r="E24" s="24">
        <v>2.4247685185185181E-2</v>
      </c>
      <c r="F24" s="2">
        <f t="shared" ref="F24:F32" si="6">E24/D24</f>
        <v>3.7887008101851844E-3</v>
      </c>
      <c r="G24">
        <f>IF(B24="F",VLOOKUP(D24,Barem!$B$2:$C$7,2,1),VLOOKUP(D24,Barem!$B$8:$C$13,2,1))</f>
        <v>2</v>
      </c>
      <c r="H24">
        <f>IF(G24=0,0,IF(B24="F",VLOOKUP(F24,Barem!$G$2:$H$11,2,1),VLOOKUP(F24,Barem!$G$12:$H$21,2,1)))</f>
        <v>2</v>
      </c>
      <c r="I24" s="20">
        <v>0</v>
      </c>
      <c r="J24" s="20">
        <v>0</v>
      </c>
      <c r="K24" s="15">
        <f>VLOOKUP($C24, Barem!$L:$N,3,0)</f>
        <v>0.5</v>
      </c>
      <c r="L24" s="15">
        <f>VLOOKUP($C24, Barem!$L:$O,4,0)</f>
        <v>0.3</v>
      </c>
      <c r="M24" s="15">
        <f>VLOOKUP($C24, Barem!$L:$P,5,0)</f>
        <v>0.2</v>
      </c>
      <c r="N24" s="18">
        <f t="shared" ref="N24:N32" si="7">G24*K24+H24*L24+I24*M24+J24</f>
        <v>1.6</v>
      </c>
      <c r="P24" s="33" t="s">
        <v>203</v>
      </c>
    </row>
    <row r="25" spans="1:16">
      <c r="A25" s="20" t="s">
        <v>100</v>
      </c>
      <c r="B25" s="20" t="s">
        <v>10</v>
      </c>
      <c r="C25" s="20">
        <v>1</v>
      </c>
      <c r="D25" s="22">
        <v>8.1999999999999993</v>
      </c>
      <c r="E25" s="24">
        <v>2.5949074074074072E-2</v>
      </c>
      <c r="F25" s="2">
        <f t="shared" si="6"/>
        <v>3.1645212285456191E-3</v>
      </c>
      <c r="G25">
        <f>IF(B25="F",VLOOKUP(D25,Barem!$B$2:$C$7,2,1),VLOOKUP(D25,Barem!$B$8:$C$13,2,1))</f>
        <v>2</v>
      </c>
      <c r="H25">
        <f>IF(G25=0,0,IF(B25="F",VLOOKUP(F25,Barem!$G$2:$H$11,2,1),VLOOKUP(F25,Barem!$G$12:$H$21,2,1)))</f>
        <v>3.5</v>
      </c>
      <c r="I25" s="20">
        <v>5</v>
      </c>
      <c r="J25" s="20">
        <v>0</v>
      </c>
      <c r="K25" s="15">
        <f>VLOOKUP($C25, Barem!$L:$N,3,0)</f>
        <v>0.5</v>
      </c>
      <c r="L25" s="15">
        <f>VLOOKUP($C25, Barem!$L:$O,4,0)</f>
        <v>0.3</v>
      </c>
      <c r="M25" s="15">
        <f>VLOOKUP($C25, Barem!$L:$P,5,0)</f>
        <v>0.2</v>
      </c>
      <c r="N25" s="18">
        <f t="shared" si="7"/>
        <v>3.05</v>
      </c>
      <c r="P25" s="33" t="s">
        <v>204</v>
      </c>
    </row>
    <row r="26" spans="1:16">
      <c r="A26" s="20" t="s">
        <v>81</v>
      </c>
      <c r="B26" s="20" t="s">
        <v>10</v>
      </c>
      <c r="C26" s="20">
        <v>1</v>
      </c>
      <c r="D26" s="22">
        <v>8.19</v>
      </c>
      <c r="E26" s="24">
        <v>2.7858796296296298E-2</v>
      </c>
      <c r="F26" s="2">
        <f t="shared" si="6"/>
        <v>3.4015624293402074E-3</v>
      </c>
      <c r="G26">
        <f>IF(B26="F",VLOOKUP(D26,Barem!$B$2:$C$7,2,1),VLOOKUP(D26,Barem!$B$8:$C$13,2,1))</f>
        <v>2</v>
      </c>
      <c r="H26">
        <f>IF(G26=0,0,IF(B26="F",VLOOKUP(F26,Barem!$G$2:$H$11,2,1),VLOOKUP(F26,Barem!$G$12:$H$21,2,1)))</f>
        <v>3</v>
      </c>
      <c r="I26" s="20">
        <v>2</v>
      </c>
      <c r="J26" s="20">
        <v>0</v>
      </c>
      <c r="K26" s="15">
        <f>VLOOKUP($C26, Barem!$L:$N,3,0)</f>
        <v>0.5</v>
      </c>
      <c r="L26" s="15">
        <f>VLOOKUP($C26, Barem!$L:$O,4,0)</f>
        <v>0.3</v>
      </c>
      <c r="M26" s="15">
        <f>VLOOKUP($C26, Barem!$L:$P,5,0)</f>
        <v>0.2</v>
      </c>
      <c r="N26" s="18">
        <f t="shared" si="7"/>
        <v>2.2999999999999998</v>
      </c>
      <c r="P26" s="33" t="s">
        <v>204</v>
      </c>
    </row>
    <row r="27" spans="1:16">
      <c r="A27" s="20" t="s">
        <v>89</v>
      </c>
      <c r="B27" s="20" t="s">
        <v>10</v>
      </c>
      <c r="C27" s="20">
        <v>1</v>
      </c>
      <c r="D27" s="22">
        <v>10.3</v>
      </c>
      <c r="E27" s="24">
        <v>3.3171296296296296E-2</v>
      </c>
      <c r="F27" s="2">
        <f t="shared" si="6"/>
        <v>3.220514203523912E-3</v>
      </c>
      <c r="G27">
        <f>IF(B27="F",VLOOKUP(D27,Barem!$B$2:$C$7,2,1),VLOOKUP(D27,Barem!$B$8:$C$13,2,1))</f>
        <v>3</v>
      </c>
      <c r="H27">
        <f>IF(G27=0,0,IF(B27="F",VLOOKUP(F27,Barem!$G$2:$H$11,2,1),VLOOKUP(F27,Barem!$G$12:$H$21,2,1)))</f>
        <v>3.5</v>
      </c>
      <c r="I27" s="20">
        <v>4</v>
      </c>
      <c r="J27" s="20">
        <v>0</v>
      </c>
      <c r="K27" s="15">
        <f>VLOOKUP($C27, Barem!$L:$N,3,0)</f>
        <v>0.5</v>
      </c>
      <c r="L27" s="15">
        <f>VLOOKUP($C27, Barem!$L:$O,4,0)</f>
        <v>0.3</v>
      </c>
      <c r="M27" s="15">
        <f>VLOOKUP($C27, Barem!$L:$P,5,0)</f>
        <v>0.2</v>
      </c>
      <c r="N27" s="18">
        <f t="shared" si="7"/>
        <v>3.3499999999999996</v>
      </c>
      <c r="P27" s="33" t="s">
        <v>205</v>
      </c>
    </row>
    <row r="28" spans="1:16">
      <c r="A28" s="20" t="s">
        <v>135</v>
      </c>
      <c r="B28" s="20" t="s">
        <v>10</v>
      </c>
      <c r="C28" s="20">
        <v>1</v>
      </c>
      <c r="D28" s="22">
        <v>30.1</v>
      </c>
      <c r="E28" s="24">
        <v>0.13320601851851852</v>
      </c>
      <c r="F28" s="2">
        <f t="shared" si="6"/>
        <v>4.4254491202165621E-3</v>
      </c>
      <c r="G28">
        <f>IF(B28="F",VLOOKUP(D28,Barem!$B$2:$C$7,2,1),VLOOKUP(D28,Barem!$B$8:$C$13,2,1))</f>
        <v>5</v>
      </c>
      <c r="H28">
        <f>IF(G28=0,0,IF(B28="F",VLOOKUP(F28,Barem!$G$2:$H$11,2,1),VLOOKUP(F28,Barem!$G$12:$H$21,2,1)))</f>
        <v>1</v>
      </c>
      <c r="I28" s="20">
        <v>1</v>
      </c>
      <c r="J28" s="20">
        <v>0</v>
      </c>
      <c r="K28" s="15">
        <f>VLOOKUP($C28, Barem!$L:$N,3,0)</f>
        <v>0.5</v>
      </c>
      <c r="L28" s="15">
        <f>VLOOKUP($C28, Barem!$L:$O,4,0)</f>
        <v>0.3</v>
      </c>
      <c r="M28" s="15">
        <f>VLOOKUP($C28, Barem!$L:$P,5,0)</f>
        <v>0.2</v>
      </c>
      <c r="N28" s="18">
        <f t="shared" si="7"/>
        <v>3</v>
      </c>
      <c r="P28" s="33" t="s">
        <v>206</v>
      </c>
    </row>
    <row r="29" spans="1:16">
      <c r="A29" s="20" t="s">
        <v>194</v>
      </c>
      <c r="B29" s="20" t="s">
        <v>10</v>
      </c>
      <c r="C29" s="20">
        <v>1</v>
      </c>
      <c r="D29" s="22">
        <v>10</v>
      </c>
      <c r="E29" s="24">
        <v>3.0393518518518518E-2</v>
      </c>
      <c r="F29" s="2">
        <f t="shared" si="6"/>
        <v>3.0393518518518517E-3</v>
      </c>
      <c r="G29">
        <f>IF(B29="F",VLOOKUP(D29,Barem!$B$2:$C$7,2,1),VLOOKUP(D29,Barem!$B$8:$C$13,2,1))</f>
        <v>3</v>
      </c>
      <c r="H29">
        <f>IF(G29=0,0,IF(B29="F",VLOOKUP(F29,Barem!$G$2:$H$11,2,1),VLOOKUP(F29,Barem!$G$12:$H$21,2,1)))</f>
        <v>4</v>
      </c>
      <c r="I29" s="20">
        <v>1</v>
      </c>
      <c r="J29" s="20">
        <v>0</v>
      </c>
      <c r="K29" s="15">
        <f>VLOOKUP($C29, Barem!$L:$N,3,0)</f>
        <v>0.5</v>
      </c>
      <c r="L29" s="15">
        <f>VLOOKUP($C29, Barem!$L:$O,4,0)</f>
        <v>0.3</v>
      </c>
      <c r="M29" s="15">
        <f>VLOOKUP($C29, Barem!$L:$P,5,0)</f>
        <v>0.2</v>
      </c>
      <c r="N29" s="18">
        <f t="shared" si="7"/>
        <v>2.9000000000000004</v>
      </c>
      <c r="P29" s="33" t="s">
        <v>207</v>
      </c>
    </row>
    <row r="30" spans="1:16">
      <c r="A30" s="20" t="s">
        <v>88</v>
      </c>
      <c r="B30" s="20" t="s">
        <v>11</v>
      </c>
      <c r="C30" s="20">
        <v>1</v>
      </c>
      <c r="D30" s="22">
        <v>5</v>
      </c>
      <c r="E30" s="24">
        <v>2.2222222222222223E-2</v>
      </c>
      <c r="F30" s="2">
        <f t="shared" si="6"/>
        <v>4.4444444444444444E-3</v>
      </c>
      <c r="G30">
        <f>IF(B30="F",VLOOKUP(D30,Barem!$B$2:$C$7,2,1),VLOOKUP(D30,Barem!$B$8:$C$13,2,1))</f>
        <v>2</v>
      </c>
      <c r="H30">
        <f>IF(G30=0,0,IF(B30="F",VLOOKUP(F30,Barem!$G$2:$H$11,2,1),VLOOKUP(F30,Barem!$G$12:$H$21,2,1)))</f>
        <v>1.5</v>
      </c>
      <c r="I30" s="20">
        <v>5</v>
      </c>
      <c r="J30" s="20">
        <v>0</v>
      </c>
      <c r="K30" s="15">
        <f>VLOOKUP($C30, Barem!$L:$N,3,0)</f>
        <v>0.5</v>
      </c>
      <c r="L30" s="15">
        <f>VLOOKUP($C30, Barem!$L:$O,4,0)</f>
        <v>0.3</v>
      </c>
      <c r="M30" s="15">
        <f>VLOOKUP($C30, Barem!$L:$P,5,0)</f>
        <v>0.2</v>
      </c>
      <c r="N30" s="18">
        <f t="shared" si="7"/>
        <v>2.4500000000000002</v>
      </c>
      <c r="P30" s="33" t="s">
        <v>207</v>
      </c>
    </row>
    <row r="31" spans="1:16">
      <c r="A31" s="20" t="s">
        <v>146</v>
      </c>
      <c r="B31" s="20" t="s">
        <v>11</v>
      </c>
      <c r="C31" s="20">
        <v>1</v>
      </c>
      <c r="D31" s="22">
        <v>10</v>
      </c>
      <c r="E31" s="24">
        <v>5.5729166666666663E-2</v>
      </c>
      <c r="F31" s="2">
        <f t="shared" si="6"/>
        <v>5.5729166666666661E-3</v>
      </c>
      <c r="G31">
        <f>IF(B31="F",VLOOKUP(D31,Barem!$B$2:$C$7,2,1),VLOOKUP(D31,Barem!$B$8:$C$13,2,1))</f>
        <v>3</v>
      </c>
      <c r="H31">
        <f>IF(G31=0,0,IF(B31="F",VLOOKUP(F31,Barem!$G$2:$H$11,2,1),VLOOKUP(F31,Barem!$G$12:$H$21,2,1)))</f>
        <v>0</v>
      </c>
      <c r="I31" s="20">
        <v>3</v>
      </c>
      <c r="J31" s="20">
        <v>0</v>
      </c>
      <c r="K31" s="15">
        <f>VLOOKUP($C31, Barem!$L:$N,3,0)</f>
        <v>0.5</v>
      </c>
      <c r="L31" s="15">
        <f>VLOOKUP($C31, Barem!$L:$O,4,0)</f>
        <v>0.3</v>
      </c>
      <c r="M31" s="15">
        <f>VLOOKUP($C31, Barem!$L:$P,5,0)</f>
        <v>0.2</v>
      </c>
      <c r="N31" s="18">
        <f t="shared" si="7"/>
        <v>2.1</v>
      </c>
      <c r="P31" s="33" t="s">
        <v>207</v>
      </c>
    </row>
    <row r="32" spans="1:16">
      <c r="A32" s="20" t="s">
        <v>91</v>
      </c>
      <c r="B32" s="20" t="s">
        <v>10</v>
      </c>
      <c r="C32" s="20">
        <v>1</v>
      </c>
      <c r="D32" s="22">
        <v>7.4</v>
      </c>
      <c r="E32" s="24">
        <v>2.539351851851852E-2</v>
      </c>
      <c r="F32" s="2">
        <f t="shared" si="6"/>
        <v>3.4315565565565566E-3</v>
      </c>
      <c r="G32">
        <f>IF(B32="F",VLOOKUP(D32,Barem!$B$2:$C$7,2,1),VLOOKUP(D32,Barem!$B$8:$C$13,2,1))</f>
        <v>2</v>
      </c>
      <c r="H32">
        <f>IF(G32=0,0,IF(B32="F",VLOOKUP(F32,Barem!$G$2:$H$11,2,1),VLOOKUP(F32,Barem!$G$12:$H$21,2,1)))</f>
        <v>3</v>
      </c>
      <c r="I32" s="20">
        <v>3</v>
      </c>
      <c r="J32" s="20">
        <v>0</v>
      </c>
      <c r="K32" s="15">
        <f>VLOOKUP($C32, Barem!$L:$N,3,0)</f>
        <v>0.5</v>
      </c>
      <c r="L32" s="15">
        <f>VLOOKUP($C32, Barem!$L:$O,4,0)</f>
        <v>0.3</v>
      </c>
      <c r="M32" s="15">
        <f>VLOOKUP($C32, Barem!$L:$P,5,0)</f>
        <v>0.2</v>
      </c>
      <c r="N32" s="18">
        <f t="shared" si="7"/>
        <v>2.5</v>
      </c>
      <c r="P32" s="33" t="s">
        <v>207</v>
      </c>
    </row>
    <row r="33" spans="1:16">
      <c r="A33" s="20" t="s">
        <v>137</v>
      </c>
      <c r="B33" s="20" t="s">
        <v>11</v>
      </c>
      <c r="C33" s="20">
        <v>1</v>
      </c>
      <c r="D33" s="22">
        <v>6.13</v>
      </c>
      <c r="E33" s="24">
        <v>2.7476851851851853E-2</v>
      </c>
      <c r="F33" s="2">
        <f t="shared" ref="F33:F52" si="8">E33/D33</f>
        <v>4.4823575614766483E-3</v>
      </c>
      <c r="G33">
        <f>IF(B33="F",VLOOKUP(D33,Barem!$B$2:$C$7,2,1),VLOOKUP(D33,Barem!$B$8:$C$13,2,1))</f>
        <v>2</v>
      </c>
      <c r="H33">
        <f>IF(G33=0,0,IF(B33="F",VLOOKUP(F33,Barem!$G$2:$H$11,2,1),VLOOKUP(F33,Barem!$G$12:$H$21,2,1)))</f>
        <v>1.5</v>
      </c>
      <c r="I33" s="20">
        <v>5</v>
      </c>
      <c r="J33" s="20">
        <v>1</v>
      </c>
      <c r="K33" s="15">
        <f>VLOOKUP($C33, Barem!$L:$N,3,0)</f>
        <v>0.5</v>
      </c>
      <c r="L33" s="15">
        <f>VLOOKUP($C33, Barem!$L:$O,4,0)</f>
        <v>0.3</v>
      </c>
      <c r="M33" s="15">
        <f>VLOOKUP($C33, Barem!$L:$P,5,0)</f>
        <v>0.2</v>
      </c>
      <c r="N33" s="18">
        <f t="shared" ref="N33:N52" si="9">G33*K33+H33*L33+I33*M33+J33</f>
        <v>3.45</v>
      </c>
      <c r="P33" s="33" t="s">
        <v>201</v>
      </c>
    </row>
    <row r="34" spans="1:16">
      <c r="A34" s="20" t="s">
        <v>92</v>
      </c>
      <c r="B34" s="20" t="s">
        <v>10</v>
      </c>
      <c r="C34" s="20">
        <v>1</v>
      </c>
      <c r="D34" s="22">
        <v>10.039999999999999</v>
      </c>
      <c r="E34" s="24">
        <v>3.5462962962962967E-2</v>
      </c>
      <c r="F34" s="2">
        <f t="shared" si="8"/>
        <v>3.5321676257931245E-3</v>
      </c>
      <c r="G34">
        <f>IF(B34="F",VLOOKUP(D34,Barem!$B$2:$C$7,2,1),VLOOKUP(D34,Barem!$B$8:$C$13,2,1))</f>
        <v>3</v>
      </c>
      <c r="H34">
        <f>IF(G34=0,0,IF(B34="F",VLOOKUP(F34,Barem!$G$2:$H$11,2,1),VLOOKUP(F34,Barem!$G$12:$H$21,2,1)))</f>
        <v>2.5</v>
      </c>
      <c r="I34" s="20">
        <v>3</v>
      </c>
      <c r="J34" s="20">
        <v>0</v>
      </c>
      <c r="K34" s="15">
        <f>VLOOKUP($C34, Barem!$L:$N,3,0)</f>
        <v>0.5</v>
      </c>
      <c r="L34" s="15">
        <f>VLOOKUP($C34, Barem!$L:$O,4,0)</f>
        <v>0.3</v>
      </c>
      <c r="M34" s="15">
        <f>VLOOKUP($C34, Barem!$L:$P,5,0)</f>
        <v>0.2</v>
      </c>
      <c r="N34" s="18">
        <f t="shared" si="9"/>
        <v>2.85</v>
      </c>
      <c r="P34" s="33" t="s">
        <v>201</v>
      </c>
    </row>
    <row r="35" spans="1:16">
      <c r="A35" s="20" t="s">
        <v>105</v>
      </c>
      <c r="B35" s="20" t="s">
        <v>10</v>
      </c>
      <c r="C35" s="20">
        <v>1</v>
      </c>
      <c r="D35" s="22">
        <v>8.1</v>
      </c>
      <c r="E35" s="24">
        <v>3.0416666666666665E-2</v>
      </c>
      <c r="F35" s="2">
        <f t="shared" si="8"/>
        <v>3.7551440329218104E-3</v>
      </c>
      <c r="G35">
        <f>IF(B35="F",VLOOKUP(D35,Barem!$B$2:$C$7,2,1),VLOOKUP(D35,Barem!$B$8:$C$13,2,1))</f>
        <v>2</v>
      </c>
      <c r="H35">
        <f>IF(G35=0,0,IF(B35="F",VLOOKUP(F35,Barem!$G$2:$H$11,2,1),VLOOKUP(F35,Barem!$G$12:$H$21,2,1)))</f>
        <v>2</v>
      </c>
      <c r="I35" s="20">
        <v>3</v>
      </c>
      <c r="J35" s="20">
        <v>0</v>
      </c>
      <c r="K35" s="15">
        <f>VLOOKUP($C35, Barem!$L:$N,3,0)</f>
        <v>0.5</v>
      </c>
      <c r="L35" s="15">
        <f>VLOOKUP($C35, Barem!$L:$O,4,0)</f>
        <v>0.3</v>
      </c>
      <c r="M35" s="15">
        <f>VLOOKUP($C35, Barem!$L:$P,5,0)</f>
        <v>0.2</v>
      </c>
      <c r="N35" s="18">
        <f t="shared" si="9"/>
        <v>2.2000000000000002</v>
      </c>
      <c r="P35" s="33" t="s">
        <v>201</v>
      </c>
    </row>
    <row r="36" spans="1:16">
      <c r="A36" s="20" t="s">
        <v>198</v>
      </c>
      <c r="B36" s="20" t="s">
        <v>10</v>
      </c>
      <c r="C36" s="20">
        <v>1</v>
      </c>
      <c r="D36" s="22">
        <v>43.2</v>
      </c>
      <c r="E36" s="24">
        <v>0.15783564814814813</v>
      </c>
      <c r="F36" s="2">
        <f t="shared" si="8"/>
        <v>3.6536029663923174E-3</v>
      </c>
      <c r="G36">
        <f>IF(B36="F",VLOOKUP(D36,Barem!$B$2:$C$7,2,1),VLOOKUP(D36,Barem!$B$8:$C$13,2,1))</f>
        <v>5</v>
      </c>
      <c r="H36">
        <f>IF(G36=0,0,IF(B36="F",VLOOKUP(F36,Barem!$G$2:$H$11,2,1),VLOOKUP(F36,Barem!$G$12:$H$21,2,1)))</f>
        <v>2.5</v>
      </c>
      <c r="I36" s="20">
        <v>0</v>
      </c>
      <c r="J36" s="20">
        <v>3</v>
      </c>
      <c r="K36" s="15">
        <f>VLOOKUP($C36, Barem!$L:$N,3,0)</f>
        <v>0.5</v>
      </c>
      <c r="L36" s="15">
        <f>VLOOKUP($C36, Barem!$L:$O,4,0)</f>
        <v>0.3</v>
      </c>
      <c r="M36" s="15">
        <f>VLOOKUP($C36, Barem!$L:$P,5,0)</f>
        <v>0.2</v>
      </c>
      <c r="N36" s="18">
        <f t="shared" si="9"/>
        <v>6.25</v>
      </c>
      <c r="P36" s="33" t="s">
        <v>201</v>
      </c>
    </row>
    <row r="37" spans="1:16">
      <c r="P37" s="33"/>
    </row>
    <row r="38" spans="1:16">
      <c r="P38" s="33"/>
    </row>
    <row r="39" spans="1:16">
      <c r="P39" s="33"/>
    </row>
    <row r="40" spans="1:16">
      <c r="P40" s="33"/>
    </row>
    <row r="41" spans="1:16">
      <c r="P41" s="33"/>
    </row>
    <row r="42" spans="1:16">
      <c r="P42" s="33"/>
    </row>
    <row r="43" spans="1:16">
      <c r="P43" s="33"/>
    </row>
    <row r="44" spans="1:16">
      <c r="P44" s="33"/>
    </row>
    <row r="45" spans="1:16">
      <c r="P45" s="33"/>
    </row>
    <row r="46" spans="1:16">
      <c r="P46" s="33"/>
    </row>
    <row r="47" spans="1:16">
      <c r="P47" s="33"/>
    </row>
    <row r="48" spans="1:16">
      <c r="P48" s="33"/>
    </row>
    <row r="49" spans="16:16">
      <c r="P49" s="33"/>
    </row>
    <row r="50" spans="16:16">
      <c r="P50" s="33"/>
    </row>
    <row r="51" spans="16:16">
      <c r="P51" s="33"/>
    </row>
    <row r="52" spans="16:16">
      <c r="P52" s="33"/>
    </row>
    <row r="53" spans="16:16">
      <c r="P53" s="33"/>
    </row>
    <row r="54" spans="16:16">
      <c r="P54" s="33"/>
    </row>
    <row r="55" spans="16:16">
      <c r="P55" s="33"/>
    </row>
    <row r="56" spans="16:16">
      <c r="P56" s="33"/>
    </row>
    <row r="57" spans="16:16">
      <c r="P57" s="33"/>
    </row>
    <row r="58" spans="16:16">
      <c r="P58" s="33"/>
    </row>
    <row r="59" spans="16:16">
      <c r="P59" s="33"/>
    </row>
    <row r="60" spans="16:16">
      <c r="P60" s="33"/>
    </row>
    <row r="61" spans="16:16">
      <c r="P61" s="33"/>
    </row>
    <row r="62" spans="16:16">
      <c r="P62" s="33"/>
    </row>
    <row r="63" spans="16:16">
      <c r="P63" s="33"/>
    </row>
    <row r="64" spans="16:16">
      <c r="P64" s="33"/>
    </row>
    <row r="65" spans="16:16">
      <c r="P65" s="33"/>
    </row>
    <row r="66" spans="16:16">
      <c r="P66" s="33"/>
    </row>
    <row r="67" spans="16:16">
      <c r="P67" s="33"/>
    </row>
    <row r="68" spans="16:16">
      <c r="P68" s="33"/>
    </row>
    <row r="69" spans="16:16">
      <c r="P69" s="33"/>
    </row>
    <row r="70" spans="16:16">
      <c r="P70" s="33"/>
    </row>
    <row r="71" spans="16:16">
      <c r="P71" s="33"/>
    </row>
    <row r="72" spans="16:16">
      <c r="P72" s="33"/>
    </row>
    <row r="73" spans="16:16">
      <c r="P73" s="33"/>
    </row>
    <row r="74" spans="16:16">
      <c r="P74" s="33"/>
    </row>
    <row r="75" spans="16:16">
      <c r="P75" s="33"/>
    </row>
    <row r="76" spans="16:16">
      <c r="P76" s="33"/>
    </row>
    <row r="77" spans="16:16">
      <c r="P77" s="33"/>
    </row>
    <row r="78" spans="16:16">
      <c r="P78" s="33"/>
    </row>
    <row r="79" spans="16:16">
      <c r="P79" s="33"/>
    </row>
    <row r="80" spans="16:16">
      <c r="P80" s="33"/>
    </row>
    <row r="81" spans="16:16">
      <c r="P81" s="33"/>
    </row>
    <row r="82" spans="16:16">
      <c r="P82" s="33"/>
    </row>
    <row r="83" spans="16:16">
      <c r="P83" s="33"/>
    </row>
    <row r="84" spans="16:16">
      <c r="P84" s="33"/>
    </row>
    <row r="85" spans="16:16">
      <c r="P85" s="33"/>
    </row>
    <row r="86" spans="16:16">
      <c r="P86" s="33"/>
    </row>
    <row r="87" spans="16:16">
      <c r="P87" s="33"/>
    </row>
    <row r="88" spans="16:16">
      <c r="P88" s="33"/>
    </row>
    <row r="89" spans="16:16">
      <c r="P89" s="33"/>
    </row>
    <row r="90" spans="16:16">
      <c r="P90" s="33"/>
    </row>
    <row r="91" spans="16:16">
      <c r="P91" s="33"/>
    </row>
    <row r="92" spans="16:16">
      <c r="P92" s="33"/>
    </row>
    <row r="93" spans="16:16">
      <c r="P93" s="33"/>
    </row>
    <row r="94" spans="16:16">
      <c r="P94" s="33"/>
    </row>
    <row r="95" spans="16:16">
      <c r="P95" s="33"/>
    </row>
    <row r="96" spans="16:16">
      <c r="P96" s="33"/>
    </row>
    <row r="97" spans="16:16">
      <c r="P97" s="33"/>
    </row>
    <row r="98" spans="16:16">
      <c r="P98" s="33"/>
    </row>
    <row r="99" spans="16:16">
      <c r="P99" s="33"/>
    </row>
    <row r="100" spans="16:16">
      <c r="P100" s="33"/>
    </row>
    <row r="101" spans="16:16">
      <c r="P101" s="33"/>
    </row>
    <row r="102" spans="16:16">
      <c r="P102" s="33"/>
    </row>
    <row r="103" spans="16:16">
      <c r="P103" s="33"/>
    </row>
    <row r="104" spans="16:16">
      <c r="P104" s="33"/>
    </row>
    <row r="105" spans="16:16">
      <c r="P105" s="33"/>
    </row>
    <row r="106" spans="16:16">
      <c r="P106" s="33"/>
    </row>
    <row r="107" spans="16:16">
      <c r="P107" s="33"/>
    </row>
    <row r="108" spans="16:16">
      <c r="P108" s="33"/>
    </row>
    <row r="109" spans="16:16">
      <c r="P109" s="33"/>
    </row>
    <row r="110" spans="16:16">
      <c r="P110" s="33"/>
    </row>
    <row r="111" spans="16:16">
      <c r="P111" s="33"/>
    </row>
    <row r="112" spans="16:16">
      <c r="P112" s="33"/>
    </row>
    <row r="113" spans="16:16">
      <c r="P113" s="33"/>
    </row>
    <row r="114" spans="16:16">
      <c r="P114" s="33"/>
    </row>
    <row r="115" spans="16:16">
      <c r="P115" s="33"/>
    </row>
    <row r="116" spans="16:16">
      <c r="P116" s="33"/>
    </row>
    <row r="117" spans="16:16">
      <c r="P117" s="33"/>
    </row>
    <row r="118" spans="16:16">
      <c r="P118" s="33"/>
    </row>
    <row r="119" spans="16:16">
      <c r="P119" s="33"/>
    </row>
    <row r="120" spans="16:16">
      <c r="P120" s="33"/>
    </row>
    <row r="121" spans="16:16">
      <c r="P121" s="33"/>
    </row>
    <row r="122" spans="16:16">
      <c r="P122" s="33"/>
    </row>
    <row r="123" spans="16:16">
      <c r="P123" s="33"/>
    </row>
    <row r="124" spans="16:16">
      <c r="P124" s="33"/>
    </row>
    <row r="125" spans="16:16">
      <c r="P125" s="33"/>
    </row>
    <row r="126" spans="16:16">
      <c r="P126" s="33"/>
    </row>
    <row r="127" spans="16:16">
      <c r="P127" s="33"/>
    </row>
    <row r="128" spans="16:16">
      <c r="P128" s="33"/>
    </row>
    <row r="129" spans="16:16">
      <c r="P129" s="33"/>
    </row>
    <row r="130" spans="16:16">
      <c r="P130" s="33"/>
    </row>
    <row r="131" spans="16:16">
      <c r="P131" s="33"/>
    </row>
    <row r="132" spans="16:16">
      <c r="P132" s="33"/>
    </row>
    <row r="133" spans="16:16">
      <c r="P133" s="33"/>
    </row>
    <row r="134" spans="16:16">
      <c r="P134" s="33"/>
    </row>
    <row r="135" spans="16:16">
      <c r="P135" s="33"/>
    </row>
    <row r="136" spans="16:16">
      <c r="P136" s="33"/>
    </row>
    <row r="137" spans="16:16">
      <c r="P137" s="33"/>
    </row>
    <row r="138" spans="16:16">
      <c r="P138" s="33"/>
    </row>
    <row r="139" spans="16:16">
      <c r="P139" s="33"/>
    </row>
    <row r="140" spans="16:16">
      <c r="P140" s="33"/>
    </row>
    <row r="141" spans="16:16">
      <c r="P141" s="33"/>
    </row>
    <row r="142" spans="16:16">
      <c r="P142" s="33"/>
    </row>
    <row r="143" spans="16:16">
      <c r="P143" s="33"/>
    </row>
    <row r="144" spans="16:16">
      <c r="P144" s="33"/>
    </row>
    <row r="145" spans="16:16">
      <c r="P145" s="33"/>
    </row>
    <row r="146" spans="16:16">
      <c r="P146" s="33"/>
    </row>
    <row r="147" spans="16:16">
      <c r="P147" s="33"/>
    </row>
    <row r="148" spans="16:16">
      <c r="P148" s="33"/>
    </row>
    <row r="149" spans="16:16">
      <c r="P149" s="33"/>
    </row>
    <row r="150" spans="16:16">
      <c r="P150" s="33"/>
    </row>
    <row r="151" spans="16:16">
      <c r="P151" s="33"/>
    </row>
    <row r="152" spans="16:16">
      <c r="P152" s="33"/>
    </row>
    <row r="153" spans="16:16">
      <c r="P153" s="33"/>
    </row>
    <row r="154" spans="16:16">
      <c r="P154" s="33"/>
    </row>
    <row r="155" spans="16:16">
      <c r="P155" s="33"/>
    </row>
    <row r="156" spans="16:16">
      <c r="P156" s="33"/>
    </row>
    <row r="157" spans="16:16">
      <c r="P157" s="33"/>
    </row>
    <row r="158" spans="16:16">
      <c r="P158" s="33"/>
    </row>
    <row r="159" spans="16:16">
      <c r="P159" s="33"/>
    </row>
    <row r="160" spans="16:16">
      <c r="P160" s="33"/>
    </row>
    <row r="161" spans="16:16">
      <c r="P161" s="33"/>
    </row>
    <row r="162" spans="16:16">
      <c r="P162" s="33"/>
    </row>
    <row r="163" spans="16:16">
      <c r="P163" s="33"/>
    </row>
    <row r="164" spans="16:16">
      <c r="P164" s="33"/>
    </row>
    <row r="165" spans="16:16">
      <c r="P165" s="33"/>
    </row>
    <row r="166" spans="16:16">
      <c r="P166" s="33"/>
    </row>
    <row r="167" spans="16:16">
      <c r="P167" s="33"/>
    </row>
    <row r="168" spans="16:16">
      <c r="P168" s="33"/>
    </row>
    <row r="169" spans="16:16">
      <c r="P169" s="33"/>
    </row>
    <row r="170" spans="16:16">
      <c r="P170" s="33"/>
    </row>
    <row r="171" spans="16:16">
      <c r="P171" s="33"/>
    </row>
    <row r="172" spans="16:16">
      <c r="P172" s="33"/>
    </row>
    <row r="173" spans="16:16">
      <c r="P173" s="33"/>
    </row>
    <row r="174" spans="16:16">
      <c r="P174" s="33"/>
    </row>
    <row r="175" spans="16:16">
      <c r="P175" s="33"/>
    </row>
    <row r="176" spans="16:16">
      <c r="P176" s="33"/>
    </row>
    <row r="177" spans="16:16">
      <c r="P177" s="33"/>
    </row>
    <row r="178" spans="16:16">
      <c r="P178" s="33"/>
    </row>
    <row r="179" spans="16:16">
      <c r="P179" s="33"/>
    </row>
    <row r="180" spans="16:16">
      <c r="P180" s="33"/>
    </row>
    <row r="181" spans="16:16">
      <c r="P181" s="33"/>
    </row>
    <row r="182" spans="16:16">
      <c r="P182" s="33"/>
    </row>
    <row r="183" spans="16:16">
      <c r="P183" s="33"/>
    </row>
    <row r="184" spans="16:16">
      <c r="P184" s="33"/>
    </row>
    <row r="185" spans="16:16">
      <c r="P185" s="33"/>
    </row>
    <row r="186" spans="16:16">
      <c r="P186" s="33"/>
    </row>
    <row r="187" spans="16:16">
      <c r="P187" s="33"/>
    </row>
    <row r="188" spans="16:16">
      <c r="P188" s="33"/>
    </row>
    <row r="189" spans="16:16">
      <c r="P189" s="33"/>
    </row>
    <row r="190" spans="16:16">
      <c r="P190" s="33"/>
    </row>
    <row r="191" spans="16:16">
      <c r="P191" s="33"/>
    </row>
    <row r="192" spans="16:16">
      <c r="P192" s="33"/>
    </row>
    <row r="193" spans="16:16">
      <c r="P193" s="33"/>
    </row>
    <row r="194" spans="16:16">
      <c r="P194" s="33"/>
    </row>
    <row r="195" spans="16:16">
      <c r="P195" s="33"/>
    </row>
    <row r="196" spans="16:16">
      <c r="P196" s="33"/>
    </row>
    <row r="197" spans="16:16">
      <c r="P197" s="33"/>
    </row>
    <row r="198" spans="16:16">
      <c r="P198" s="33"/>
    </row>
    <row r="199" spans="16:16">
      <c r="P199" s="33"/>
    </row>
    <row r="200" spans="16:16">
      <c r="P200" s="33"/>
    </row>
    <row r="201" spans="16:16">
      <c r="P201" s="33"/>
    </row>
    <row r="202" spans="16:16">
      <c r="P202" s="33"/>
    </row>
    <row r="203" spans="16:16">
      <c r="P203" s="33"/>
    </row>
    <row r="204" spans="16:16">
      <c r="P204" s="33"/>
    </row>
    <row r="205" spans="16:16">
      <c r="P205" s="33"/>
    </row>
    <row r="206" spans="16:16">
      <c r="P206" s="33"/>
    </row>
    <row r="207" spans="16:16">
      <c r="P207" s="33"/>
    </row>
    <row r="208" spans="16:16">
      <c r="P208" s="33"/>
    </row>
    <row r="209" spans="16:16">
      <c r="P209" s="33"/>
    </row>
    <row r="210" spans="16:16">
      <c r="P210" s="33"/>
    </row>
    <row r="211" spans="16:16">
      <c r="P211" s="33"/>
    </row>
    <row r="212" spans="16:16">
      <c r="P212" s="33"/>
    </row>
    <row r="213" spans="16:16">
      <c r="P213" s="33"/>
    </row>
    <row r="214" spans="16:16">
      <c r="P214" s="33"/>
    </row>
    <row r="215" spans="16:16">
      <c r="P215" s="33"/>
    </row>
    <row r="216" spans="16:16">
      <c r="P216" s="33"/>
    </row>
    <row r="217" spans="16:16">
      <c r="P217" s="33"/>
    </row>
    <row r="218" spans="16:16">
      <c r="P218" s="33"/>
    </row>
    <row r="219" spans="16:16">
      <c r="P219" s="33"/>
    </row>
    <row r="220" spans="16:16">
      <c r="P220" s="33"/>
    </row>
    <row r="221" spans="16:16">
      <c r="P221" s="33"/>
    </row>
    <row r="222" spans="16:16">
      <c r="P222" s="33"/>
    </row>
    <row r="223" spans="16:16">
      <c r="P223" s="33"/>
    </row>
    <row r="224" spans="16:16">
      <c r="P224" s="33"/>
    </row>
    <row r="225" spans="16:16">
      <c r="P225" s="33"/>
    </row>
    <row r="226" spans="16:16">
      <c r="P226" s="33"/>
    </row>
    <row r="227" spans="16:16">
      <c r="P227" s="33"/>
    </row>
    <row r="228" spans="16:16">
      <c r="P228" s="33"/>
    </row>
    <row r="229" spans="16:16">
      <c r="P229" s="33"/>
    </row>
    <row r="230" spans="16:16">
      <c r="P230" s="33"/>
    </row>
    <row r="231" spans="16:16">
      <c r="P231" s="33"/>
    </row>
    <row r="232" spans="16:16">
      <c r="P232" s="33"/>
    </row>
    <row r="233" spans="16:16">
      <c r="P233" s="33"/>
    </row>
    <row r="234" spans="16:16">
      <c r="P234" s="33"/>
    </row>
    <row r="235" spans="16:16">
      <c r="P235" s="33"/>
    </row>
    <row r="236" spans="16:16">
      <c r="P236" s="33"/>
    </row>
    <row r="237" spans="16:16">
      <c r="P237" s="33"/>
    </row>
    <row r="238" spans="16:16">
      <c r="P238" s="33"/>
    </row>
    <row r="239" spans="16:16">
      <c r="P239" s="33"/>
    </row>
    <row r="240" spans="16:16">
      <c r="P240" s="33"/>
    </row>
    <row r="241" spans="16:16">
      <c r="P241" s="33"/>
    </row>
    <row r="242" spans="16:16">
      <c r="P242" s="33"/>
    </row>
    <row r="243" spans="16:16">
      <c r="P243" s="33"/>
    </row>
    <row r="244" spans="16:16">
      <c r="P244" s="33"/>
    </row>
    <row r="245" spans="16:16">
      <c r="P245" s="33"/>
    </row>
    <row r="246" spans="16:16">
      <c r="P246" s="33"/>
    </row>
    <row r="247" spans="16:16">
      <c r="P247" s="33"/>
    </row>
    <row r="248" spans="16:16">
      <c r="P248" s="33"/>
    </row>
    <row r="249" spans="16:16">
      <c r="P249" s="33"/>
    </row>
    <row r="250" spans="16:16">
      <c r="P250" s="33"/>
    </row>
    <row r="251" spans="16:16">
      <c r="P251" s="33"/>
    </row>
    <row r="252" spans="16:16">
      <c r="P252" s="33"/>
    </row>
    <row r="253" spans="16:16">
      <c r="P253" s="33"/>
    </row>
    <row r="254" spans="16:16">
      <c r="P254" s="33"/>
    </row>
    <row r="255" spans="16:16">
      <c r="P255" s="33"/>
    </row>
    <row r="256" spans="16:16">
      <c r="P256" s="33"/>
    </row>
    <row r="257" spans="16:16">
      <c r="P257" s="33"/>
    </row>
    <row r="258" spans="16:16">
      <c r="P258" s="33"/>
    </row>
    <row r="259" spans="16:16">
      <c r="P259" s="33"/>
    </row>
    <row r="260" spans="16:16">
      <c r="P260" s="33"/>
    </row>
    <row r="261" spans="16:16">
      <c r="P261" s="33"/>
    </row>
    <row r="262" spans="16:16">
      <c r="P262" s="33"/>
    </row>
    <row r="263" spans="16:16">
      <c r="P263" s="33"/>
    </row>
    <row r="264" spans="16:16">
      <c r="P264" s="33"/>
    </row>
    <row r="265" spans="16:16">
      <c r="P265" s="33"/>
    </row>
    <row r="266" spans="16:16">
      <c r="P266" s="33"/>
    </row>
    <row r="267" spans="16:16">
      <c r="P267" s="33"/>
    </row>
    <row r="268" spans="16:16">
      <c r="P268" s="33"/>
    </row>
    <row r="269" spans="16:16">
      <c r="P269" s="33"/>
    </row>
    <row r="270" spans="16:16">
      <c r="P270" s="33"/>
    </row>
    <row r="271" spans="16:16">
      <c r="P271" s="33"/>
    </row>
    <row r="272" spans="16:16">
      <c r="P272" s="33"/>
    </row>
    <row r="273" spans="16:16">
      <c r="P273" s="33"/>
    </row>
    <row r="274" spans="16:16">
      <c r="P274" s="33"/>
    </row>
    <row r="275" spans="16:16">
      <c r="P275" s="33"/>
    </row>
    <row r="276" spans="16:16">
      <c r="P276" s="33"/>
    </row>
    <row r="277" spans="16:16">
      <c r="P277" s="33"/>
    </row>
    <row r="278" spans="16:16">
      <c r="P278" s="33"/>
    </row>
    <row r="279" spans="16:16">
      <c r="P279" s="33"/>
    </row>
    <row r="280" spans="16:16">
      <c r="P280" s="33"/>
    </row>
    <row r="281" spans="16:16">
      <c r="P281" s="33"/>
    </row>
    <row r="282" spans="16:16">
      <c r="P282" s="33"/>
    </row>
    <row r="283" spans="16:16">
      <c r="P283" s="33"/>
    </row>
    <row r="284" spans="16:16">
      <c r="P284" s="33"/>
    </row>
    <row r="285" spans="16:16">
      <c r="P285" s="33"/>
    </row>
    <row r="286" spans="16:16">
      <c r="P286" s="33"/>
    </row>
    <row r="287" spans="16:16">
      <c r="P287" s="33"/>
    </row>
    <row r="288" spans="16:16">
      <c r="P288" s="33"/>
    </row>
    <row r="289" spans="16:16">
      <c r="P289" s="33"/>
    </row>
    <row r="290" spans="16:16">
      <c r="P290" s="33"/>
    </row>
    <row r="291" spans="16:16">
      <c r="P291" s="33"/>
    </row>
    <row r="292" spans="16:16">
      <c r="P292" s="33"/>
    </row>
    <row r="293" spans="16:16">
      <c r="P293" s="33"/>
    </row>
    <row r="294" spans="16:16">
      <c r="P294" s="33"/>
    </row>
    <row r="295" spans="16:16">
      <c r="P295" s="33"/>
    </row>
    <row r="296" spans="16:16">
      <c r="P296" s="33"/>
    </row>
    <row r="297" spans="16:16">
      <c r="P297" s="33"/>
    </row>
    <row r="298" spans="16:16">
      <c r="P298" s="33"/>
    </row>
    <row r="299" spans="16:16">
      <c r="P299" s="33"/>
    </row>
    <row r="300" spans="16:16">
      <c r="P300" s="33"/>
    </row>
    <row r="301" spans="16:16">
      <c r="P301" s="33"/>
    </row>
    <row r="302" spans="16:16">
      <c r="P302" s="33"/>
    </row>
    <row r="303" spans="16:16">
      <c r="P303" s="33"/>
    </row>
    <row r="304" spans="16:16">
      <c r="P304" s="33"/>
    </row>
    <row r="305" spans="16:16">
      <c r="P305" s="33"/>
    </row>
    <row r="306" spans="16:16">
      <c r="P306" s="33"/>
    </row>
    <row r="307" spans="16:16">
      <c r="P307" s="33"/>
    </row>
    <row r="308" spans="16:16">
      <c r="P308" s="33"/>
    </row>
    <row r="309" spans="16:16">
      <c r="P309" s="33"/>
    </row>
    <row r="310" spans="16:16">
      <c r="P310" s="33"/>
    </row>
    <row r="311" spans="16:16">
      <c r="P311" s="33"/>
    </row>
    <row r="312" spans="16:16">
      <c r="P312" s="33"/>
    </row>
    <row r="313" spans="16:16">
      <c r="P313" s="33"/>
    </row>
    <row r="314" spans="16:16">
      <c r="P314" s="33"/>
    </row>
    <row r="315" spans="16:16">
      <c r="P315" s="33"/>
    </row>
    <row r="316" spans="16:16">
      <c r="P316" s="33"/>
    </row>
    <row r="317" spans="16:16">
      <c r="P317" s="33"/>
    </row>
    <row r="318" spans="16:16">
      <c r="P318" s="33"/>
    </row>
    <row r="319" spans="16:16">
      <c r="P319" s="33"/>
    </row>
    <row r="320" spans="16:16">
      <c r="P320" s="33"/>
    </row>
    <row r="321" spans="16:16">
      <c r="P321" s="33"/>
    </row>
    <row r="322" spans="16:16">
      <c r="P322" s="33"/>
    </row>
    <row r="323" spans="16:16">
      <c r="P323" s="33"/>
    </row>
    <row r="324" spans="16:16">
      <c r="P324" s="33"/>
    </row>
    <row r="325" spans="16:16">
      <c r="P325" s="33"/>
    </row>
    <row r="326" spans="16:16">
      <c r="P326" s="33"/>
    </row>
    <row r="327" spans="16:16">
      <c r="P327" s="33"/>
    </row>
    <row r="328" spans="16:16">
      <c r="P328" s="33"/>
    </row>
    <row r="329" spans="16:16">
      <c r="P329" s="33"/>
    </row>
    <row r="330" spans="16:16">
      <c r="P330" s="33"/>
    </row>
    <row r="331" spans="16:16">
      <c r="P331" s="33"/>
    </row>
    <row r="332" spans="16:16">
      <c r="P332" s="33"/>
    </row>
    <row r="333" spans="16:16">
      <c r="P333" s="33"/>
    </row>
    <row r="334" spans="16:16">
      <c r="P334" s="33"/>
    </row>
    <row r="335" spans="16:16">
      <c r="P335" s="33"/>
    </row>
    <row r="336" spans="16:16">
      <c r="P336" s="33"/>
    </row>
    <row r="337" spans="16:16">
      <c r="P337" s="33"/>
    </row>
    <row r="338" spans="16:16">
      <c r="P338" s="33"/>
    </row>
    <row r="339" spans="16:16">
      <c r="P339" s="33"/>
    </row>
    <row r="340" spans="16:16">
      <c r="P340" s="33"/>
    </row>
    <row r="341" spans="16:16">
      <c r="P341" s="33"/>
    </row>
    <row r="342" spans="16:16">
      <c r="P342" s="33"/>
    </row>
    <row r="343" spans="16:16">
      <c r="P343" s="33"/>
    </row>
    <row r="344" spans="16:16">
      <c r="P344" s="33"/>
    </row>
    <row r="345" spans="16:16">
      <c r="P345" s="33"/>
    </row>
    <row r="346" spans="16:16">
      <c r="P346" s="33"/>
    </row>
    <row r="347" spans="16:16">
      <c r="P347" s="33"/>
    </row>
    <row r="348" spans="16:16">
      <c r="P348" s="33"/>
    </row>
    <row r="349" spans="16:16">
      <c r="P349" s="33"/>
    </row>
    <row r="350" spans="16:16">
      <c r="P350" s="33"/>
    </row>
    <row r="351" spans="16:16">
      <c r="P351" s="33"/>
    </row>
    <row r="352" spans="16:16">
      <c r="P352" s="33"/>
    </row>
    <row r="353" spans="16:16">
      <c r="P353" s="33"/>
    </row>
    <row r="354" spans="16:16">
      <c r="P354" s="33"/>
    </row>
    <row r="355" spans="16:16">
      <c r="P355" s="33"/>
    </row>
    <row r="356" spans="16:16">
      <c r="P356" s="33"/>
    </row>
    <row r="357" spans="16:16">
      <c r="P357" s="33"/>
    </row>
    <row r="358" spans="16:16">
      <c r="P358" s="33"/>
    </row>
    <row r="359" spans="16:16">
      <c r="P359" s="33"/>
    </row>
    <row r="360" spans="16:16">
      <c r="P360" s="33"/>
    </row>
    <row r="361" spans="16:16">
      <c r="P361" s="33"/>
    </row>
    <row r="362" spans="16:16">
      <c r="P362" s="33"/>
    </row>
    <row r="363" spans="16:16">
      <c r="P363" s="33"/>
    </row>
    <row r="364" spans="16:16">
      <c r="P364" s="33"/>
    </row>
    <row r="365" spans="16:16">
      <c r="P365" s="33"/>
    </row>
    <row r="366" spans="16:16">
      <c r="P366" s="33"/>
    </row>
    <row r="367" spans="16:16">
      <c r="P367" s="33"/>
    </row>
    <row r="368" spans="16:16">
      <c r="P368" s="33"/>
    </row>
    <row r="369" spans="16:16">
      <c r="P369" s="33"/>
    </row>
    <row r="370" spans="16:16">
      <c r="P370" s="33"/>
    </row>
    <row r="371" spans="16:16">
      <c r="P371" s="33"/>
    </row>
    <row r="372" spans="16:16">
      <c r="P372" s="33"/>
    </row>
    <row r="373" spans="16:16">
      <c r="P373" s="33"/>
    </row>
    <row r="374" spans="16:16">
      <c r="P374" s="33"/>
    </row>
    <row r="375" spans="16:16">
      <c r="P375" s="33"/>
    </row>
    <row r="376" spans="16:16">
      <c r="P376" s="33"/>
    </row>
    <row r="377" spans="16:16">
      <c r="P377" s="33"/>
    </row>
    <row r="378" spans="16:16">
      <c r="P378" s="33"/>
    </row>
    <row r="379" spans="16:16">
      <c r="P379" s="33"/>
    </row>
    <row r="380" spans="16:16">
      <c r="P380" s="33"/>
    </row>
    <row r="381" spans="16:16">
      <c r="P381" s="33"/>
    </row>
    <row r="382" spans="16:16">
      <c r="P382" s="33"/>
    </row>
    <row r="383" spans="16:16">
      <c r="P383" s="33"/>
    </row>
    <row r="384" spans="16:16">
      <c r="P384" s="33"/>
    </row>
    <row r="385" spans="16:16">
      <c r="P385" s="33"/>
    </row>
    <row r="386" spans="16:16">
      <c r="P386" s="33"/>
    </row>
    <row r="387" spans="16:16">
      <c r="P387" s="33"/>
    </row>
    <row r="388" spans="16:16">
      <c r="P388" s="33"/>
    </row>
    <row r="389" spans="16:16">
      <c r="P389" s="33"/>
    </row>
    <row r="390" spans="16:16">
      <c r="P390" s="33"/>
    </row>
    <row r="391" spans="16:16">
      <c r="P391" s="33"/>
    </row>
    <row r="392" spans="16:16">
      <c r="P392" s="33"/>
    </row>
    <row r="393" spans="16:16">
      <c r="P393" s="33"/>
    </row>
    <row r="394" spans="16:16">
      <c r="P394" s="33"/>
    </row>
    <row r="395" spans="16:16">
      <c r="P395" s="33"/>
    </row>
    <row r="396" spans="16:16">
      <c r="P396" s="33"/>
    </row>
    <row r="397" spans="16:16">
      <c r="P397" s="33"/>
    </row>
    <row r="398" spans="16:16">
      <c r="P398" s="33"/>
    </row>
    <row r="399" spans="16:16">
      <c r="P399" s="33"/>
    </row>
    <row r="400" spans="16:16">
      <c r="P400" s="33"/>
    </row>
    <row r="401" spans="16:16">
      <c r="P401" s="33"/>
    </row>
    <row r="402" spans="16:16">
      <c r="P402" s="33"/>
    </row>
    <row r="403" spans="16:16">
      <c r="P403" s="33"/>
    </row>
    <row r="404" spans="16:16">
      <c r="P404" s="33"/>
    </row>
    <row r="405" spans="16:16">
      <c r="P405" s="33"/>
    </row>
    <row r="406" spans="16:16">
      <c r="P406" s="33"/>
    </row>
    <row r="407" spans="16:16">
      <c r="P407" s="33"/>
    </row>
    <row r="408" spans="16:16">
      <c r="P408" s="33"/>
    </row>
    <row r="409" spans="16:16">
      <c r="P409" s="33"/>
    </row>
    <row r="410" spans="16:16">
      <c r="P410" s="33"/>
    </row>
    <row r="411" spans="16:16">
      <c r="P411" s="33"/>
    </row>
    <row r="412" spans="16:16">
      <c r="P412" s="33"/>
    </row>
    <row r="413" spans="16:16">
      <c r="P413" s="33"/>
    </row>
    <row r="414" spans="16:16">
      <c r="P414" s="33"/>
    </row>
    <row r="415" spans="16:16">
      <c r="P415" s="33"/>
    </row>
    <row r="416" spans="16:16">
      <c r="P416" s="33"/>
    </row>
    <row r="417" spans="16:16">
      <c r="P417" s="33"/>
    </row>
    <row r="418" spans="16:16">
      <c r="P418" s="33"/>
    </row>
    <row r="419" spans="16:16">
      <c r="P419" s="33"/>
    </row>
    <row r="420" spans="16:16">
      <c r="P420" s="33"/>
    </row>
    <row r="421" spans="16:16">
      <c r="P421" s="33"/>
    </row>
    <row r="422" spans="16:16">
      <c r="P422" s="33"/>
    </row>
    <row r="423" spans="16:16">
      <c r="P423" s="33"/>
    </row>
    <row r="424" spans="16:16">
      <c r="P424" s="33"/>
    </row>
    <row r="425" spans="16:16">
      <c r="P425" s="33"/>
    </row>
    <row r="426" spans="16:16">
      <c r="P426" s="33"/>
    </row>
    <row r="427" spans="16:16">
      <c r="P427" s="33"/>
    </row>
    <row r="428" spans="16:16">
      <c r="P428" s="33"/>
    </row>
    <row r="429" spans="16:16">
      <c r="P429" s="33"/>
    </row>
    <row r="430" spans="16:16">
      <c r="P430" s="33"/>
    </row>
    <row r="431" spans="16:16">
      <c r="P431" s="33"/>
    </row>
    <row r="432" spans="16:16">
      <c r="P432" s="33"/>
    </row>
    <row r="433" spans="16:16">
      <c r="P433" s="33"/>
    </row>
    <row r="434" spans="16:16">
      <c r="P434" s="33"/>
    </row>
    <row r="435" spans="16:16">
      <c r="P435" s="33"/>
    </row>
    <row r="436" spans="16:16">
      <c r="P436" s="33"/>
    </row>
    <row r="437" spans="16:16">
      <c r="P437" s="33"/>
    </row>
    <row r="438" spans="16:16">
      <c r="P438" s="33"/>
    </row>
  </sheetData>
  <autoFilter ref="A1:N374"/>
  <conditionalFormatting sqref="A48:A89">
    <cfRule type="duplicateValues" dxfId="13" priority="45"/>
  </conditionalFormatting>
  <conditionalFormatting sqref="A90:A124">
    <cfRule type="duplicateValues" dxfId="12" priority="59"/>
  </conditionalFormatting>
  <conditionalFormatting sqref="A125:A164">
    <cfRule type="duplicateValues" dxfId="11" priority="74"/>
  </conditionalFormatting>
  <conditionalFormatting sqref="A165:A200">
    <cfRule type="duplicateValues" dxfId="10" priority="87"/>
  </conditionalFormatting>
  <conditionalFormatting sqref="A201:A237">
    <cfRule type="duplicateValues" dxfId="9" priority="101"/>
  </conditionalFormatting>
  <conditionalFormatting sqref="A240:A279">
    <cfRule type="duplicateValues" dxfId="8" priority="115"/>
  </conditionalFormatting>
  <conditionalFormatting sqref="A280:A311">
    <cfRule type="duplicateValues" dxfId="7" priority="116"/>
  </conditionalFormatting>
  <conditionalFormatting sqref="A23:A47 A2:A21">
    <cfRule type="duplicateValues" dxfId="6" priority="117"/>
  </conditionalFormatting>
  <conditionalFormatting sqref="A313:A338">
    <cfRule type="duplicateValues" dxfId="5" priority="189"/>
  </conditionalFormatting>
  <conditionalFormatting sqref="A313:A341">
    <cfRule type="duplicateValues" dxfId="4" priority="5"/>
  </conditionalFormatting>
  <conditionalFormatting sqref="A343:A374">
    <cfRule type="duplicateValues" dxfId="3" priority="194"/>
  </conditionalFormatting>
  <conditionalFormatting sqref="A375:A403">
    <cfRule type="duplicateValues" dxfId="2" priority="242"/>
  </conditionalFormatting>
  <conditionalFormatting sqref="A404:A438">
    <cfRule type="duplicateValues" dxfId="1" priority="246"/>
  </conditionalFormatting>
  <conditionalFormatting sqref="A22">
    <cfRule type="duplicateValues" dxfId="0" priority="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zoomScale="85" zoomScaleNormal="85" workbookViewId="0">
      <pane xSplit="2" ySplit="1" topLeftCell="C2" activePane="bottomRight" state="frozen"/>
      <selection pane="topRight" activeCell="B1" sqref="B1"/>
      <selection pane="bottomLeft" activeCell="A2" sqref="A2"/>
      <selection pane="bottomRight" activeCell="C28" sqref="C28"/>
    </sheetView>
  </sheetViews>
  <sheetFormatPr defaultRowHeight="15"/>
  <cols>
    <col min="1" max="1" width="3.85546875" bestFit="1" customWidth="1"/>
    <col min="2" max="2" width="22.85546875" bestFit="1" customWidth="1"/>
    <col min="3" max="3" width="9.140625" style="29" customWidth="1"/>
    <col min="4" max="4" width="9" style="29" bestFit="1" customWidth="1"/>
    <col min="5" max="7" width="7.85546875" style="29" customWidth="1"/>
    <col min="8" max="14" width="7.85546875" style="26" customWidth="1"/>
    <col min="15" max="15" width="10.5703125" style="26" bestFit="1" customWidth="1"/>
    <col min="16" max="16" width="10" bestFit="1" customWidth="1"/>
  </cols>
  <sheetData>
    <row r="1" spans="1:16">
      <c r="A1" s="1" t="s">
        <v>102</v>
      </c>
      <c r="B1" s="1" t="s">
        <v>4</v>
      </c>
      <c r="C1" s="28">
        <v>1</v>
      </c>
      <c r="D1" s="28">
        <v>2</v>
      </c>
      <c r="E1" s="28">
        <v>3</v>
      </c>
      <c r="F1" s="28">
        <v>4</v>
      </c>
      <c r="G1" s="28">
        <v>5</v>
      </c>
      <c r="H1" s="27">
        <v>6</v>
      </c>
      <c r="I1" s="27">
        <v>7</v>
      </c>
      <c r="J1" s="28">
        <v>8</v>
      </c>
      <c r="K1" s="28">
        <v>9</v>
      </c>
      <c r="L1" s="28">
        <v>10</v>
      </c>
      <c r="M1" s="28">
        <v>11</v>
      </c>
      <c r="N1" s="28">
        <v>12</v>
      </c>
      <c r="O1" s="25" t="s">
        <v>101</v>
      </c>
      <c r="P1" s="1" t="s">
        <v>0</v>
      </c>
    </row>
    <row r="2" spans="1:16">
      <c r="A2">
        <v>1</v>
      </c>
      <c r="B2" s="41" t="s">
        <v>76</v>
      </c>
      <c r="C2" s="40">
        <f>SUMIFS(Data!$N:$N,Data!$A:$A,Clasament_Diamond!$B2,Data!$C:$C,Clasament_Diamond!C$1)</f>
        <v>6.7</v>
      </c>
      <c r="D2" s="40">
        <f>SUMIFS(Data!$N:$N,Data!$A:$A,Clasament_Diamond!$B2,Data!$C:$C,Clasament_Diamond!D$1)</f>
        <v>0</v>
      </c>
      <c r="E2" s="40">
        <f>SUMIFS(Data!$N:$N,Data!$A:$A,Clasament_Diamond!$B2,Data!$C:$C,Clasament_Diamond!E$1)</f>
        <v>0</v>
      </c>
      <c r="F2" s="40">
        <f>SUMIFS(Data!$N:$N,Data!$A:$A,Clasament_Diamond!$B2,Data!$C:$C,Clasament_Diamond!F$1)</f>
        <v>0</v>
      </c>
      <c r="G2" s="40">
        <f>SUMIFS(Data!$N:$N,Data!$A:$A,Clasament_Diamond!$B2,Data!$C:$C,Clasament_Diamond!G$1)</f>
        <v>0</v>
      </c>
      <c r="H2" s="40">
        <f>SUMIFS(Data!$N:$N,Data!$A:$A,Clasament_Diamond!$B2,Data!$C:$C,Clasament_Diamond!H$1)</f>
        <v>0</v>
      </c>
      <c r="I2" s="40">
        <f>SUMIFS(Data!$N:$N,Data!$A:$A,Clasament_Diamond!$B2,Data!$C:$C,Clasament_Diamond!I$1)</f>
        <v>0</v>
      </c>
      <c r="J2" s="40">
        <f>SUMIFS(Data!$N:$N,Data!$A:$A,Clasament_Diamond!$B2,Data!$C:$C,Clasament_Diamond!J$1)</f>
        <v>0</v>
      </c>
      <c r="K2" s="40">
        <f>SUMIFS(Data!$N:$N,Data!$A:$A,Clasament_Diamond!$B2,Data!$C:$C,Clasament_Diamond!K$1)</f>
        <v>0</v>
      </c>
      <c r="L2" s="40">
        <f>SUMIFS(Data!$N:$N,Data!$A:$A,Clasament_Diamond!$B2,Data!$C:$C,Clasament_Diamond!L$1)</f>
        <v>0</v>
      </c>
      <c r="M2" s="40">
        <f>SUMIFS(Data!$N:$N,Data!$A:$A,Clasament_Diamond!$B2,Data!$C:$C,Clasament_Diamond!M$1)</f>
        <v>0</v>
      </c>
      <c r="N2" s="40">
        <f>SUMIFS(Data!$N:$N,Data!$A:$A,Clasament_Diamond!$B2,Data!$C:$C,Clasament_Diamond!N$1)</f>
        <v>0</v>
      </c>
      <c r="O2" s="41">
        <f>SUM(C2:N2)</f>
        <v>6.7</v>
      </c>
      <c r="P2" s="41">
        <f>SUMIF(Data!A:A,Clasament_Diamond!B2,Data!D:D)</f>
        <v>21.38</v>
      </c>
    </row>
    <row r="3" spans="1:16">
      <c r="A3">
        <v>2</v>
      </c>
      <c r="B3" s="41" t="s">
        <v>74</v>
      </c>
      <c r="C3" s="40">
        <f>SUMIFS(Data!$N:$N,Data!$A:$A,Clasament_Diamond!$B3,Data!$C:$C,Clasament_Diamond!C$1)</f>
        <v>5.85</v>
      </c>
      <c r="D3" s="40">
        <f>SUMIFS(Data!$N:$N,Data!$A:$A,Clasament_Diamond!$B3,Data!$C:$C,Clasament_Diamond!D$1)</f>
        <v>0</v>
      </c>
      <c r="E3" s="40">
        <f>SUMIFS(Data!$N:$N,Data!$A:$A,Clasament_Diamond!$B3,Data!$C:$C,Clasament_Diamond!E$1)</f>
        <v>0</v>
      </c>
      <c r="F3" s="40">
        <f>SUMIFS(Data!$N:$N,Data!$A:$A,Clasament_Diamond!$B3,Data!$C:$C,Clasament_Diamond!F$1)</f>
        <v>0</v>
      </c>
      <c r="G3" s="40">
        <f>SUMIFS(Data!$N:$N,Data!$A:$A,Clasament_Diamond!$B3,Data!$C:$C,Clasament_Diamond!G$1)</f>
        <v>0</v>
      </c>
      <c r="H3" s="40">
        <f>SUMIFS(Data!$N:$N,Data!$A:$A,Clasament_Diamond!$B3,Data!$C:$C,Clasament_Diamond!H$1)</f>
        <v>0</v>
      </c>
      <c r="I3" s="40">
        <f>SUMIFS(Data!$N:$N,Data!$A:$A,Clasament_Diamond!$B3,Data!$C:$C,Clasament_Diamond!I$1)</f>
        <v>0</v>
      </c>
      <c r="J3" s="40">
        <f>SUMIFS(Data!$N:$N,Data!$A:$A,Clasament_Diamond!$B3,Data!$C:$C,Clasament_Diamond!J$1)</f>
        <v>0</v>
      </c>
      <c r="K3" s="40">
        <f>SUMIFS(Data!$N:$N,Data!$A:$A,Clasament_Diamond!$B3,Data!$C:$C,Clasament_Diamond!K$1)</f>
        <v>0</v>
      </c>
      <c r="L3" s="40">
        <f>SUMIFS(Data!$N:$N,Data!$A:$A,Clasament_Diamond!$B3,Data!$C:$C,Clasament_Diamond!L$1)</f>
        <v>0</v>
      </c>
      <c r="M3" s="40">
        <f>SUMIFS(Data!$N:$N,Data!$A:$A,Clasament_Diamond!$B3,Data!$C:$C,Clasament_Diamond!M$1)</f>
        <v>0</v>
      </c>
      <c r="N3" s="40">
        <f>SUMIFS(Data!$N:$N,Data!$A:$A,Clasament_Diamond!$B3,Data!$C:$C,Clasament_Diamond!N$1)</f>
        <v>0</v>
      </c>
      <c r="O3" s="41">
        <f>SUM(C3:N3)</f>
        <v>5.85</v>
      </c>
      <c r="P3" s="41">
        <f>SUMIF(Data!A:A,Clasament_Diamond!B3,Data!D:D)</f>
        <v>20.98</v>
      </c>
    </row>
    <row r="4" spans="1:16">
      <c r="A4">
        <v>3</v>
      </c>
      <c r="B4" s="41" t="s">
        <v>87</v>
      </c>
      <c r="C4" s="40">
        <f>SUMIFS(Data!$N:$N,Data!$A:$A,Clasament_Diamond!$B4,Data!$C:$C,Clasament_Diamond!C$1)</f>
        <v>5.5500000000000007</v>
      </c>
      <c r="D4" s="40">
        <f>SUMIFS(Data!$N:$N,Data!$A:$A,Clasament_Diamond!$B4,Data!$C:$C,Clasament_Diamond!D$1)</f>
        <v>0</v>
      </c>
      <c r="E4" s="40">
        <f>SUMIFS(Data!$N:$N,Data!$A:$A,Clasament_Diamond!$B4,Data!$C:$C,Clasament_Diamond!E$1)</f>
        <v>0</v>
      </c>
      <c r="F4" s="40">
        <f>SUMIFS(Data!$N:$N,Data!$A:$A,Clasament_Diamond!$B4,Data!$C:$C,Clasament_Diamond!F$1)</f>
        <v>0</v>
      </c>
      <c r="G4" s="40">
        <f>SUMIFS(Data!$N:$N,Data!$A:$A,Clasament_Diamond!$B4,Data!$C:$C,Clasament_Diamond!G$1)</f>
        <v>0</v>
      </c>
      <c r="H4" s="40">
        <f>SUMIFS(Data!$N:$N,Data!$A:$A,Clasament_Diamond!$B4,Data!$C:$C,Clasament_Diamond!H$1)</f>
        <v>0</v>
      </c>
      <c r="I4" s="40">
        <f>SUMIFS(Data!$N:$N,Data!$A:$A,Clasament_Diamond!$B4,Data!$C:$C,Clasament_Diamond!I$1)</f>
        <v>0</v>
      </c>
      <c r="J4" s="40">
        <f>SUMIFS(Data!$N:$N,Data!$A:$A,Clasament_Diamond!$B4,Data!$C:$C,Clasament_Diamond!J$1)</f>
        <v>0</v>
      </c>
      <c r="K4" s="40">
        <f>SUMIFS(Data!$N:$N,Data!$A:$A,Clasament_Diamond!$B4,Data!$C:$C,Clasament_Diamond!K$1)</f>
        <v>0</v>
      </c>
      <c r="L4" s="40">
        <f>SUMIFS(Data!$N:$N,Data!$A:$A,Clasament_Diamond!$B4,Data!$C:$C,Clasament_Diamond!L$1)</f>
        <v>0</v>
      </c>
      <c r="M4" s="40">
        <f>SUMIFS(Data!$N:$N,Data!$A:$A,Clasament_Diamond!$B4,Data!$C:$C,Clasament_Diamond!M$1)</f>
        <v>0</v>
      </c>
      <c r="N4" s="40">
        <f>SUMIFS(Data!$N:$N,Data!$A:$A,Clasament_Diamond!$B4,Data!$C:$C,Clasament_Diamond!N$1)</f>
        <v>0</v>
      </c>
      <c r="O4" s="41">
        <f>SUM(C4:N4)</f>
        <v>5.5500000000000007</v>
      </c>
      <c r="P4" s="41">
        <f>SUMIF(Data!A:A,Clasament_Diamond!B4,Data!D:D)</f>
        <v>20</v>
      </c>
    </row>
    <row r="5" spans="1:16">
      <c r="A5">
        <v>4</v>
      </c>
      <c r="B5" s="41" t="s">
        <v>78</v>
      </c>
      <c r="C5" s="40">
        <f>SUMIFS(Data!$N:$N,Data!$A:$A,Clasament_Diamond!$B5,Data!$C:$C,Clasament_Diamond!C$1)</f>
        <v>4.0999999999999996</v>
      </c>
      <c r="D5" s="40">
        <f>SUMIFS(Data!$N:$N,Data!$A:$A,Clasament_Diamond!$B5,Data!$C:$C,Clasament_Diamond!D$1)</f>
        <v>0</v>
      </c>
      <c r="E5" s="40">
        <f>SUMIFS(Data!$N:$N,Data!$A:$A,Clasament_Diamond!$B5,Data!$C:$C,Clasament_Diamond!E$1)</f>
        <v>0</v>
      </c>
      <c r="F5" s="40">
        <f>SUMIFS(Data!$N:$N,Data!$A:$A,Clasament_Diamond!$B5,Data!$C:$C,Clasament_Diamond!F$1)</f>
        <v>0</v>
      </c>
      <c r="G5" s="40">
        <f>SUMIFS(Data!$N:$N,Data!$A:$A,Clasament_Diamond!$B5,Data!$C:$C,Clasament_Diamond!G$1)</f>
        <v>0</v>
      </c>
      <c r="H5" s="40">
        <f>SUMIFS(Data!$N:$N,Data!$A:$A,Clasament_Diamond!$B5,Data!$C:$C,Clasament_Diamond!H$1)</f>
        <v>0</v>
      </c>
      <c r="I5" s="40">
        <f>SUMIFS(Data!$N:$N,Data!$A:$A,Clasament_Diamond!$B5,Data!$C:$C,Clasament_Diamond!I$1)</f>
        <v>0</v>
      </c>
      <c r="J5" s="40">
        <f>SUMIFS(Data!$N:$N,Data!$A:$A,Clasament_Diamond!$B5,Data!$C:$C,Clasament_Diamond!J$1)</f>
        <v>0</v>
      </c>
      <c r="K5" s="40">
        <f>SUMIFS(Data!$N:$N,Data!$A:$A,Clasament_Diamond!$B5,Data!$C:$C,Clasament_Diamond!K$1)</f>
        <v>0</v>
      </c>
      <c r="L5" s="40">
        <f>SUMIFS(Data!$N:$N,Data!$A:$A,Clasament_Diamond!$B5,Data!$C:$C,Clasament_Diamond!L$1)</f>
        <v>0</v>
      </c>
      <c r="M5" s="40">
        <f>SUMIFS(Data!$N:$N,Data!$A:$A,Clasament_Diamond!$B5,Data!$C:$C,Clasament_Diamond!M$1)</f>
        <v>0</v>
      </c>
      <c r="N5" s="40">
        <f>SUMIFS(Data!$N:$N,Data!$A:$A,Clasament_Diamond!$B5,Data!$C:$C,Clasament_Diamond!N$1)</f>
        <v>0</v>
      </c>
      <c r="O5" s="41">
        <f>SUM(C5:N5)</f>
        <v>4.0999999999999996</v>
      </c>
      <c r="P5" s="41">
        <f>SUMIF(Data!A:A,Clasament_Diamond!B5,Data!D:D)</f>
        <v>22.3</v>
      </c>
    </row>
    <row r="6" spans="1:16">
      <c r="A6">
        <v>5</v>
      </c>
      <c r="B6" s="41" t="s">
        <v>82</v>
      </c>
      <c r="C6" s="40">
        <f>SUMIFS(Data!$N:$N,Data!$A:$A,Clasament_Diamond!$B6,Data!$C:$C,Clasament_Diamond!C$1)</f>
        <v>4.05</v>
      </c>
      <c r="D6" s="40">
        <f>SUMIFS(Data!$N:$N,Data!$A:$A,Clasament_Diamond!$B6,Data!$C:$C,Clasament_Diamond!D$1)</f>
        <v>0</v>
      </c>
      <c r="E6" s="40">
        <f>SUMIFS(Data!$N:$N,Data!$A:$A,Clasament_Diamond!$B6,Data!$C:$C,Clasament_Diamond!E$1)</f>
        <v>0</v>
      </c>
      <c r="F6" s="40">
        <f>SUMIFS(Data!$N:$N,Data!$A:$A,Clasament_Diamond!$B6,Data!$C:$C,Clasament_Diamond!F$1)</f>
        <v>0</v>
      </c>
      <c r="G6" s="40">
        <f>SUMIFS(Data!$N:$N,Data!$A:$A,Clasament_Diamond!$B6,Data!$C:$C,Clasament_Diamond!G$1)</f>
        <v>0</v>
      </c>
      <c r="H6" s="40">
        <f>SUMIFS(Data!$N:$N,Data!$A:$A,Clasament_Diamond!$B6,Data!$C:$C,Clasament_Diamond!H$1)</f>
        <v>0</v>
      </c>
      <c r="I6" s="40">
        <f>SUMIFS(Data!$N:$N,Data!$A:$A,Clasament_Diamond!$B6,Data!$C:$C,Clasament_Diamond!I$1)</f>
        <v>0</v>
      </c>
      <c r="J6" s="40">
        <f>SUMIFS(Data!$N:$N,Data!$A:$A,Clasament_Diamond!$B6,Data!$C:$C,Clasament_Diamond!J$1)</f>
        <v>0</v>
      </c>
      <c r="K6" s="40">
        <f>SUMIFS(Data!$N:$N,Data!$A:$A,Clasament_Diamond!$B6,Data!$C:$C,Clasament_Diamond!K$1)</f>
        <v>0</v>
      </c>
      <c r="L6" s="40">
        <f>SUMIFS(Data!$N:$N,Data!$A:$A,Clasament_Diamond!$B6,Data!$C:$C,Clasament_Diamond!L$1)</f>
        <v>0</v>
      </c>
      <c r="M6" s="40">
        <f>SUMIFS(Data!$N:$N,Data!$A:$A,Clasament_Diamond!$B6,Data!$C:$C,Clasament_Diamond!M$1)</f>
        <v>0</v>
      </c>
      <c r="N6" s="40">
        <f>SUMIFS(Data!$N:$N,Data!$A:$A,Clasament_Diamond!$B6,Data!$C:$C,Clasament_Diamond!N$1)</f>
        <v>0</v>
      </c>
      <c r="O6" s="41">
        <f>SUM(C6:N6)</f>
        <v>4.05</v>
      </c>
      <c r="P6" s="41">
        <f>SUMIF(Data!A:A,Clasament_Diamond!B6,Data!D:D)</f>
        <v>23.3</v>
      </c>
    </row>
    <row r="7" spans="1:16">
      <c r="A7">
        <v>6</v>
      </c>
      <c r="B7" s="41" t="s">
        <v>79</v>
      </c>
      <c r="C7" s="40">
        <f>SUMIFS(Data!$N:$N,Data!$A:$A,Clasament_Diamond!$B7,Data!$C:$C,Clasament_Diamond!C$1)</f>
        <v>3.65</v>
      </c>
      <c r="D7" s="40">
        <f>SUMIFS(Data!$N:$N,Data!$A:$A,Clasament_Diamond!$B7,Data!$C:$C,Clasament_Diamond!D$1)</f>
        <v>0</v>
      </c>
      <c r="E7" s="40">
        <f>SUMIFS(Data!$N:$N,Data!$A:$A,Clasament_Diamond!$B7,Data!$C:$C,Clasament_Diamond!E$1)</f>
        <v>0</v>
      </c>
      <c r="F7" s="40">
        <f>SUMIFS(Data!$N:$N,Data!$A:$A,Clasament_Diamond!$B7,Data!$C:$C,Clasament_Diamond!F$1)</f>
        <v>0</v>
      </c>
      <c r="G7" s="40">
        <f>SUMIFS(Data!$N:$N,Data!$A:$A,Clasament_Diamond!$B7,Data!$C:$C,Clasament_Diamond!G$1)</f>
        <v>0</v>
      </c>
      <c r="H7" s="40">
        <f>SUMIFS(Data!$N:$N,Data!$A:$A,Clasament_Diamond!$B7,Data!$C:$C,Clasament_Diamond!H$1)</f>
        <v>0</v>
      </c>
      <c r="I7" s="40">
        <f>SUMIFS(Data!$N:$N,Data!$A:$A,Clasament_Diamond!$B7,Data!$C:$C,Clasament_Diamond!I$1)</f>
        <v>0</v>
      </c>
      <c r="J7" s="40">
        <f>SUMIFS(Data!$N:$N,Data!$A:$A,Clasament_Diamond!$B7,Data!$C:$C,Clasament_Diamond!J$1)</f>
        <v>0</v>
      </c>
      <c r="K7" s="40">
        <f>SUMIFS(Data!$N:$N,Data!$A:$A,Clasament_Diamond!$B7,Data!$C:$C,Clasament_Diamond!K$1)</f>
        <v>0</v>
      </c>
      <c r="L7" s="40">
        <f>SUMIFS(Data!$N:$N,Data!$A:$A,Clasament_Diamond!$B7,Data!$C:$C,Clasament_Diamond!L$1)</f>
        <v>0</v>
      </c>
      <c r="M7" s="40">
        <f>SUMIFS(Data!$N:$N,Data!$A:$A,Clasament_Diamond!$B7,Data!$C:$C,Clasament_Diamond!M$1)</f>
        <v>0</v>
      </c>
      <c r="N7" s="40">
        <f>SUMIFS(Data!$N:$N,Data!$A:$A,Clasament_Diamond!$B7,Data!$C:$C,Clasament_Diamond!N$1)</f>
        <v>0</v>
      </c>
      <c r="O7" s="41">
        <f>SUM(C7:N7)</f>
        <v>3.65</v>
      </c>
      <c r="P7" s="41">
        <f>SUMIF(Data!A:A,Clasament_Diamond!B7,Data!D:D)</f>
        <v>24.97</v>
      </c>
    </row>
    <row r="8" spans="1:16">
      <c r="A8">
        <v>7</v>
      </c>
      <c r="B8" s="41" t="s">
        <v>89</v>
      </c>
      <c r="C8" s="40">
        <f>SUMIFS(Data!$N:$N,Data!$A:$A,Clasament_Diamond!$B8,Data!$C:$C,Clasament_Diamond!C$1)</f>
        <v>3.3499999999999996</v>
      </c>
      <c r="D8" s="40">
        <f>SUMIFS(Data!$N:$N,Data!$A:$A,Clasament_Diamond!$B8,Data!$C:$C,Clasament_Diamond!D$1)</f>
        <v>0</v>
      </c>
      <c r="E8" s="40">
        <f>SUMIFS(Data!$N:$N,Data!$A:$A,Clasament_Diamond!$B8,Data!$C:$C,Clasament_Diamond!E$1)</f>
        <v>0</v>
      </c>
      <c r="F8" s="40">
        <f>SUMIFS(Data!$N:$N,Data!$A:$A,Clasament_Diamond!$B8,Data!$C:$C,Clasament_Diamond!F$1)</f>
        <v>0</v>
      </c>
      <c r="G8" s="40">
        <f>SUMIFS(Data!$N:$N,Data!$A:$A,Clasament_Diamond!$B8,Data!$C:$C,Clasament_Diamond!G$1)</f>
        <v>0</v>
      </c>
      <c r="H8" s="40">
        <f>SUMIFS(Data!$N:$N,Data!$A:$A,Clasament_Diamond!$B8,Data!$C:$C,Clasament_Diamond!H$1)</f>
        <v>0</v>
      </c>
      <c r="I8" s="40">
        <f>SUMIFS(Data!$N:$N,Data!$A:$A,Clasament_Diamond!$B8,Data!$C:$C,Clasament_Diamond!I$1)</f>
        <v>0</v>
      </c>
      <c r="J8" s="40">
        <f>SUMIFS(Data!$N:$N,Data!$A:$A,Clasament_Diamond!$B8,Data!$C:$C,Clasament_Diamond!J$1)</f>
        <v>0</v>
      </c>
      <c r="K8" s="40">
        <f>SUMIFS(Data!$N:$N,Data!$A:$A,Clasament_Diamond!$B8,Data!$C:$C,Clasament_Diamond!K$1)</f>
        <v>0</v>
      </c>
      <c r="L8" s="40">
        <f>SUMIFS(Data!$N:$N,Data!$A:$A,Clasament_Diamond!$B8,Data!$C:$C,Clasament_Diamond!L$1)</f>
        <v>0</v>
      </c>
      <c r="M8" s="40">
        <f>SUMIFS(Data!$N:$N,Data!$A:$A,Clasament_Diamond!$B8,Data!$C:$C,Clasament_Diamond!M$1)</f>
        <v>0</v>
      </c>
      <c r="N8" s="40">
        <f>SUMIFS(Data!$N:$N,Data!$A:$A,Clasament_Diamond!$B8,Data!$C:$C,Clasament_Diamond!N$1)</f>
        <v>0</v>
      </c>
      <c r="O8" s="41">
        <f>SUM(C8:N8)</f>
        <v>3.3499999999999996</v>
      </c>
      <c r="P8" s="41">
        <f>SUMIF(Data!A:A,Clasament_Diamond!B8,Data!D:D)</f>
        <v>10.3</v>
      </c>
    </row>
    <row r="9" spans="1:16">
      <c r="A9">
        <v>8</v>
      </c>
      <c r="B9" s="41" t="s">
        <v>92</v>
      </c>
      <c r="C9" s="40">
        <f>SUMIFS(Data!$N:$N,Data!$A:$A,Clasament_Diamond!$B9,Data!$C:$C,Clasament_Diamond!C$1)</f>
        <v>2.85</v>
      </c>
      <c r="D9" s="40">
        <f>SUMIFS(Data!$N:$N,Data!$A:$A,Clasament_Diamond!$B9,Data!$C:$C,Clasament_Diamond!D$1)</f>
        <v>0</v>
      </c>
      <c r="E9" s="40">
        <f>SUMIFS(Data!$N:$N,Data!$A:$A,Clasament_Diamond!$B9,Data!$C:$C,Clasament_Diamond!E$1)</f>
        <v>0</v>
      </c>
      <c r="F9" s="40">
        <f>SUMIFS(Data!$N:$N,Data!$A:$A,Clasament_Diamond!$B9,Data!$C:$C,Clasament_Diamond!F$1)</f>
        <v>0</v>
      </c>
      <c r="G9" s="40">
        <f>SUMIFS(Data!$N:$N,Data!$A:$A,Clasament_Diamond!$B9,Data!$C:$C,Clasament_Diamond!G$1)</f>
        <v>0</v>
      </c>
      <c r="H9" s="40">
        <f>SUMIFS(Data!$N:$N,Data!$A:$A,Clasament_Diamond!$B9,Data!$C:$C,Clasament_Diamond!H$1)</f>
        <v>0</v>
      </c>
      <c r="I9" s="40">
        <f>SUMIFS(Data!$N:$N,Data!$A:$A,Clasament_Diamond!$B9,Data!$C:$C,Clasament_Diamond!I$1)</f>
        <v>0</v>
      </c>
      <c r="J9" s="40">
        <f>SUMIFS(Data!$N:$N,Data!$A:$A,Clasament_Diamond!$B9,Data!$C:$C,Clasament_Diamond!J$1)</f>
        <v>0</v>
      </c>
      <c r="K9" s="40">
        <f>SUMIFS(Data!$N:$N,Data!$A:$A,Clasament_Diamond!$B9,Data!$C:$C,Clasament_Diamond!K$1)</f>
        <v>0</v>
      </c>
      <c r="L9" s="40">
        <f>SUMIFS(Data!$N:$N,Data!$A:$A,Clasament_Diamond!$B9,Data!$C:$C,Clasament_Diamond!L$1)</f>
        <v>0</v>
      </c>
      <c r="M9" s="40">
        <f>SUMIFS(Data!$N:$N,Data!$A:$A,Clasament_Diamond!$B9,Data!$C:$C,Clasament_Diamond!M$1)</f>
        <v>0</v>
      </c>
      <c r="N9" s="40">
        <f>SUMIFS(Data!$N:$N,Data!$A:$A,Clasament_Diamond!$B9,Data!$C:$C,Clasament_Diamond!N$1)</f>
        <v>0</v>
      </c>
      <c r="O9" s="41">
        <f>SUM(C9:N9)</f>
        <v>2.85</v>
      </c>
      <c r="P9" s="41">
        <f>SUMIF(Data!A:A,Clasament_Diamond!B9,Data!D:D)</f>
        <v>10.039999999999999</v>
      </c>
    </row>
    <row r="10" spans="1:16">
      <c r="A10">
        <v>9</v>
      </c>
      <c r="B10" s="41" t="s">
        <v>91</v>
      </c>
      <c r="C10" s="40">
        <f>SUMIFS(Data!$N:$N,Data!$A:$A,Clasament_Diamond!$B10,Data!$C:$C,Clasament_Diamond!C$1)</f>
        <v>2.5</v>
      </c>
      <c r="D10" s="40">
        <f>SUMIFS(Data!$N:$N,Data!$A:$A,Clasament_Diamond!$B10,Data!$C:$C,Clasament_Diamond!D$1)</f>
        <v>0</v>
      </c>
      <c r="E10" s="40">
        <f>SUMIFS(Data!$N:$N,Data!$A:$A,Clasament_Diamond!$B10,Data!$C:$C,Clasament_Diamond!E$1)</f>
        <v>0</v>
      </c>
      <c r="F10" s="40">
        <f>SUMIFS(Data!$N:$N,Data!$A:$A,Clasament_Diamond!$B10,Data!$C:$C,Clasament_Diamond!F$1)</f>
        <v>0</v>
      </c>
      <c r="G10" s="40">
        <f>SUMIFS(Data!$N:$N,Data!$A:$A,Clasament_Diamond!$B10,Data!$C:$C,Clasament_Diamond!G$1)</f>
        <v>0</v>
      </c>
      <c r="H10" s="40">
        <f>SUMIFS(Data!$N:$N,Data!$A:$A,Clasament_Diamond!$B10,Data!$C:$C,Clasament_Diamond!H$1)</f>
        <v>0</v>
      </c>
      <c r="I10" s="40">
        <f>SUMIFS(Data!$N:$N,Data!$A:$A,Clasament_Diamond!$B10,Data!$C:$C,Clasament_Diamond!I$1)</f>
        <v>0</v>
      </c>
      <c r="J10" s="40">
        <f>SUMIFS(Data!$N:$N,Data!$A:$A,Clasament_Diamond!$B10,Data!$C:$C,Clasament_Diamond!J$1)</f>
        <v>0</v>
      </c>
      <c r="K10" s="40">
        <f>SUMIFS(Data!$N:$N,Data!$A:$A,Clasament_Diamond!$B10,Data!$C:$C,Clasament_Diamond!K$1)</f>
        <v>0</v>
      </c>
      <c r="L10" s="40">
        <f>SUMIFS(Data!$N:$N,Data!$A:$A,Clasament_Diamond!$B10,Data!$C:$C,Clasament_Diamond!L$1)</f>
        <v>0</v>
      </c>
      <c r="M10" s="40">
        <f>SUMIFS(Data!$N:$N,Data!$A:$A,Clasament_Diamond!$B10,Data!$C:$C,Clasament_Diamond!M$1)</f>
        <v>0</v>
      </c>
      <c r="N10" s="40">
        <f>SUMIFS(Data!$N:$N,Data!$A:$A,Clasament_Diamond!$B10,Data!$C:$C,Clasament_Diamond!N$1)</f>
        <v>0</v>
      </c>
      <c r="O10" s="41">
        <f>SUM(C10:N10)</f>
        <v>2.5</v>
      </c>
      <c r="P10" s="41">
        <f>SUMIF(Data!A:A,Clasament_Diamond!B10,Data!D:D)</f>
        <v>7.4</v>
      </c>
    </row>
    <row r="11" spans="1:16">
      <c r="A11">
        <v>10</v>
      </c>
      <c r="B11" s="41" t="s">
        <v>88</v>
      </c>
      <c r="C11" s="40">
        <f>SUMIFS(Data!$N:$N,Data!$A:$A,Clasament_Diamond!$B11,Data!$C:$C,Clasament_Diamond!C$1)</f>
        <v>2.4500000000000002</v>
      </c>
      <c r="D11" s="40">
        <f>SUMIFS(Data!$N:$N,Data!$A:$A,Clasament_Diamond!$B11,Data!$C:$C,Clasament_Diamond!D$1)</f>
        <v>0</v>
      </c>
      <c r="E11" s="40">
        <f>SUMIFS(Data!$N:$N,Data!$A:$A,Clasament_Diamond!$B11,Data!$C:$C,Clasament_Diamond!E$1)</f>
        <v>0</v>
      </c>
      <c r="F11" s="40">
        <f>SUMIFS(Data!$N:$N,Data!$A:$A,Clasament_Diamond!$B11,Data!$C:$C,Clasament_Diamond!F$1)</f>
        <v>0</v>
      </c>
      <c r="G11" s="40">
        <f>SUMIFS(Data!$N:$N,Data!$A:$A,Clasament_Diamond!$B11,Data!$C:$C,Clasament_Diamond!G$1)</f>
        <v>0</v>
      </c>
      <c r="H11" s="40">
        <f>SUMIFS(Data!$N:$N,Data!$A:$A,Clasament_Diamond!$B11,Data!$C:$C,Clasament_Diamond!H$1)</f>
        <v>0</v>
      </c>
      <c r="I11" s="40">
        <f>SUMIFS(Data!$N:$N,Data!$A:$A,Clasament_Diamond!$B11,Data!$C:$C,Clasament_Diamond!I$1)</f>
        <v>0</v>
      </c>
      <c r="J11" s="40">
        <f>SUMIFS(Data!$N:$N,Data!$A:$A,Clasament_Diamond!$B11,Data!$C:$C,Clasament_Diamond!J$1)</f>
        <v>0</v>
      </c>
      <c r="K11" s="40">
        <f>SUMIFS(Data!$N:$N,Data!$A:$A,Clasament_Diamond!$B11,Data!$C:$C,Clasament_Diamond!K$1)</f>
        <v>0</v>
      </c>
      <c r="L11" s="40">
        <f>SUMIFS(Data!$N:$N,Data!$A:$A,Clasament_Diamond!$B11,Data!$C:$C,Clasament_Diamond!L$1)</f>
        <v>0</v>
      </c>
      <c r="M11" s="40">
        <f>SUMIFS(Data!$N:$N,Data!$A:$A,Clasament_Diamond!$B11,Data!$C:$C,Clasament_Diamond!M$1)</f>
        <v>0</v>
      </c>
      <c r="N11" s="40">
        <f>SUMIFS(Data!$N:$N,Data!$A:$A,Clasament_Diamond!$B11,Data!$C:$C,Clasament_Diamond!N$1)</f>
        <v>0</v>
      </c>
      <c r="O11" s="41">
        <f>SUM(C11:N11)</f>
        <v>2.4500000000000002</v>
      </c>
      <c r="P11" s="41">
        <f>SUMIF(Data!A:A,Clasament_Diamond!B11,Data!D:D)</f>
        <v>5</v>
      </c>
    </row>
    <row r="12" spans="1:16">
      <c r="A12">
        <v>11</v>
      </c>
      <c r="B12" s="41" t="s">
        <v>81</v>
      </c>
      <c r="C12" s="40">
        <f>SUMIFS(Data!$N:$N,Data!$A:$A,Clasament_Diamond!$B12,Data!$C:$C,Clasament_Diamond!C$1)</f>
        <v>2.2999999999999998</v>
      </c>
      <c r="D12" s="40">
        <f>SUMIFS(Data!$N:$N,Data!$A:$A,Clasament_Diamond!$B12,Data!$C:$C,Clasament_Diamond!D$1)</f>
        <v>0</v>
      </c>
      <c r="E12" s="40">
        <f>SUMIFS(Data!$N:$N,Data!$A:$A,Clasament_Diamond!$B12,Data!$C:$C,Clasament_Diamond!E$1)</f>
        <v>0</v>
      </c>
      <c r="F12" s="40">
        <f>SUMIFS(Data!$N:$N,Data!$A:$A,Clasament_Diamond!$B12,Data!$C:$C,Clasament_Diamond!F$1)</f>
        <v>0</v>
      </c>
      <c r="G12" s="40">
        <f>SUMIFS(Data!$N:$N,Data!$A:$A,Clasament_Diamond!$B12,Data!$C:$C,Clasament_Diamond!G$1)</f>
        <v>0</v>
      </c>
      <c r="H12" s="40">
        <f>SUMIFS(Data!$N:$N,Data!$A:$A,Clasament_Diamond!$B12,Data!$C:$C,Clasament_Diamond!H$1)</f>
        <v>0</v>
      </c>
      <c r="I12" s="40">
        <f>SUMIFS(Data!$N:$N,Data!$A:$A,Clasament_Diamond!$B12,Data!$C:$C,Clasament_Diamond!I$1)</f>
        <v>0</v>
      </c>
      <c r="J12" s="40">
        <f>SUMIFS(Data!$N:$N,Data!$A:$A,Clasament_Diamond!$B12,Data!$C:$C,Clasament_Diamond!J$1)</f>
        <v>0</v>
      </c>
      <c r="K12" s="40">
        <f>SUMIFS(Data!$N:$N,Data!$A:$A,Clasament_Diamond!$B12,Data!$C:$C,Clasament_Diamond!K$1)</f>
        <v>0</v>
      </c>
      <c r="L12" s="40">
        <f>SUMIFS(Data!$N:$N,Data!$A:$A,Clasament_Diamond!$B12,Data!$C:$C,Clasament_Diamond!L$1)</f>
        <v>0</v>
      </c>
      <c r="M12" s="40">
        <f>SUMIFS(Data!$N:$N,Data!$A:$A,Clasament_Diamond!$B12,Data!$C:$C,Clasament_Diamond!M$1)</f>
        <v>0</v>
      </c>
      <c r="N12" s="40">
        <f>SUMIFS(Data!$N:$N,Data!$A:$A,Clasament_Diamond!$B12,Data!$C:$C,Clasament_Diamond!N$1)</f>
        <v>0</v>
      </c>
      <c r="O12" s="41">
        <f>SUM(C12:N12)</f>
        <v>2.2999999999999998</v>
      </c>
      <c r="P12" s="41">
        <f>SUMIF(Data!A:A,Clasament_Diamond!B12,Data!D:D)</f>
        <v>8.19</v>
      </c>
    </row>
    <row r="13" spans="1:16">
      <c r="A13">
        <v>12</v>
      </c>
      <c r="B13" s="41" t="s">
        <v>86</v>
      </c>
      <c r="C13" s="40">
        <f>SUMIFS(Data!$N:$N,Data!$A:$A,Clasament_Diamond!$B13,Data!$C:$C,Clasament_Diamond!C$1)</f>
        <v>1.6</v>
      </c>
      <c r="D13" s="40">
        <f>SUMIFS(Data!$N:$N,Data!$A:$A,Clasament_Diamond!$B13,Data!$C:$C,Clasament_Diamond!D$1)</f>
        <v>0</v>
      </c>
      <c r="E13" s="40">
        <f>SUMIFS(Data!$N:$N,Data!$A:$A,Clasament_Diamond!$B13,Data!$C:$C,Clasament_Diamond!E$1)</f>
        <v>0</v>
      </c>
      <c r="F13" s="40">
        <f>SUMIFS(Data!$N:$N,Data!$A:$A,Clasament_Diamond!$B13,Data!$C:$C,Clasament_Diamond!F$1)</f>
        <v>0</v>
      </c>
      <c r="G13" s="40">
        <f>SUMIFS(Data!$N:$N,Data!$A:$A,Clasament_Diamond!$B13,Data!$C:$C,Clasament_Diamond!G$1)</f>
        <v>0</v>
      </c>
      <c r="H13" s="40">
        <f>SUMIFS(Data!$N:$N,Data!$A:$A,Clasament_Diamond!$B13,Data!$C:$C,Clasament_Diamond!H$1)</f>
        <v>0</v>
      </c>
      <c r="I13" s="40">
        <f>SUMIFS(Data!$N:$N,Data!$A:$A,Clasament_Diamond!$B13,Data!$C:$C,Clasament_Diamond!I$1)</f>
        <v>0</v>
      </c>
      <c r="J13" s="40">
        <f>SUMIFS(Data!$N:$N,Data!$A:$A,Clasament_Diamond!$B13,Data!$C:$C,Clasament_Diamond!J$1)</f>
        <v>0</v>
      </c>
      <c r="K13" s="40">
        <f>SUMIFS(Data!$N:$N,Data!$A:$A,Clasament_Diamond!$B13,Data!$C:$C,Clasament_Diamond!K$1)</f>
        <v>0</v>
      </c>
      <c r="L13" s="40">
        <f>SUMIFS(Data!$N:$N,Data!$A:$A,Clasament_Diamond!$B13,Data!$C:$C,Clasament_Diamond!L$1)</f>
        <v>0</v>
      </c>
      <c r="M13" s="40">
        <f>SUMIFS(Data!$N:$N,Data!$A:$A,Clasament_Diamond!$B13,Data!$C:$C,Clasament_Diamond!M$1)</f>
        <v>0</v>
      </c>
      <c r="N13" s="40">
        <f>SUMIFS(Data!$N:$N,Data!$A:$A,Clasament_Diamond!$B13,Data!$C:$C,Clasament_Diamond!N$1)</f>
        <v>0</v>
      </c>
      <c r="O13" s="41">
        <f>SUM(C13:N13)</f>
        <v>1.6</v>
      </c>
      <c r="P13" s="41">
        <f>SUMIF(Data!A:A,Clasament_Diamond!B13,Data!D:D)</f>
        <v>6.4</v>
      </c>
    </row>
    <row r="14" spans="1:16">
      <c r="A14">
        <v>13</v>
      </c>
      <c r="B14" s="42" t="s">
        <v>95</v>
      </c>
      <c r="C14" s="40">
        <f>SUMIFS(Data!$N:$N,Data!$A:$A,Clasament_Diamond!$B14,Data!$C:$C,Clasament_Diamond!C$1)</f>
        <v>0</v>
      </c>
      <c r="D14" s="40">
        <f>SUMIFS(Data!$N:$N,Data!$A:$A,Clasament_Diamond!$B14,Data!$C:$C,Clasament_Diamond!D$1)</f>
        <v>0</v>
      </c>
      <c r="E14" s="40">
        <f>SUMIFS(Data!$N:$N,Data!$A:$A,Clasament_Diamond!$B14,Data!$C:$C,Clasament_Diamond!E$1)</f>
        <v>0</v>
      </c>
      <c r="F14" s="40">
        <f>SUMIFS(Data!$N:$N,Data!$A:$A,Clasament_Diamond!$B14,Data!$C:$C,Clasament_Diamond!F$1)</f>
        <v>0</v>
      </c>
      <c r="G14" s="40">
        <f>SUMIFS(Data!$N:$N,Data!$A:$A,Clasament_Diamond!$B14,Data!$C:$C,Clasament_Diamond!G$1)</f>
        <v>0</v>
      </c>
      <c r="H14" s="40">
        <f>SUMIFS(Data!$N:$N,Data!$A:$A,Clasament_Diamond!$B14,Data!$C:$C,Clasament_Diamond!H$1)</f>
        <v>0</v>
      </c>
      <c r="I14" s="40">
        <f>SUMIFS(Data!$N:$N,Data!$A:$A,Clasament_Diamond!$B14,Data!$C:$C,Clasament_Diamond!I$1)</f>
        <v>0</v>
      </c>
      <c r="J14" s="40">
        <f>SUMIFS(Data!$N:$N,Data!$A:$A,Clasament_Diamond!$B14,Data!$C:$C,Clasament_Diamond!J$1)</f>
        <v>0</v>
      </c>
      <c r="K14" s="40">
        <f>SUMIFS(Data!$N:$N,Data!$A:$A,Clasament_Diamond!$B14,Data!$C:$C,Clasament_Diamond!K$1)</f>
        <v>0</v>
      </c>
      <c r="L14" s="40">
        <f>SUMIFS(Data!$N:$N,Data!$A:$A,Clasament_Diamond!$B14,Data!$C:$C,Clasament_Diamond!L$1)</f>
        <v>0</v>
      </c>
      <c r="M14" s="40">
        <f>SUMIFS(Data!$N:$N,Data!$A:$A,Clasament_Diamond!$B14,Data!$C:$C,Clasament_Diamond!M$1)</f>
        <v>0</v>
      </c>
      <c r="N14" s="40">
        <f>SUMIFS(Data!$N:$N,Data!$A:$A,Clasament_Diamond!$B14,Data!$C:$C,Clasament_Diamond!N$1)</f>
        <v>0</v>
      </c>
      <c r="O14" s="41">
        <f>SUM(C14:N14)</f>
        <v>0</v>
      </c>
      <c r="P14" s="41">
        <f>SUMIF(Data!A:A,Clasament_Diamond!B14,Data!D:D)</f>
        <v>0</v>
      </c>
    </row>
    <row r="15" spans="1:16">
      <c r="A15">
        <v>14</v>
      </c>
      <c r="B15" s="42" t="s">
        <v>90</v>
      </c>
      <c r="C15" s="40">
        <f>SUMIFS(Data!$N:$N,Data!$A:$A,Clasament_Diamond!$B15,Data!$C:$C,Clasament_Diamond!C$1)</f>
        <v>0</v>
      </c>
      <c r="D15" s="40">
        <f>SUMIFS(Data!$N:$N,Data!$A:$A,Clasament_Diamond!$B15,Data!$C:$C,Clasament_Diamond!D$1)</f>
        <v>0</v>
      </c>
      <c r="E15" s="40">
        <f>SUMIFS(Data!$N:$N,Data!$A:$A,Clasament_Diamond!$B15,Data!$C:$C,Clasament_Diamond!E$1)</f>
        <v>0</v>
      </c>
      <c r="F15" s="40">
        <f>SUMIFS(Data!$N:$N,Data!$A:$A,Clasament_Diamond!$B15,Data!$C:$C,Clasament_Diamond!F$1)</f>
        <v>0</v>
      </c>
      <c r="G15" s="40">
        <f>SUMIFS(Data!$N:$N,Data!$A:$A,Clasament_Diamond!$B15,Data!$C:$C,Clasament_Diamond!G$1)</f>
        <v>0</v>
      </c>
      <c r="H15" s="40">
        <f>SUMIFS(Data!$N:$N,Data!$A:$A,Clasament_Diamond!$B15,Data!$C:$C,Clasament_Diamond!H$1)</f>
        <v>0</v>
      </c>
      <c r="I15" s="40">
        <f>SUMIFS(Data!$N:$N,Data!$A:$A,Clasament_Diamond!$B15,Data!$C:$C,Clasament_Diamond!I$1)</f>
        <v>0</v>
      </c>
      <c r="J15" s="40">
        <f>SUMIFS(Data!$N:$N,Data!$A:$A,Clasament_Diamond!$B15,Data!$C:$C,Clasament_Diamond!J$1)</f>
        <v>0</v>
      </c>
      <c r="K15" s="40">
        <f>SUMIFS(Data!$N:$N,Data!$A:$A,Clasament_Diamond!$B15,Data!$C:$C,Clasament_Diamond!K$1)</f>
        <v>0</v>
      </c>
      <c r="L15" s="40">
        <f>SUMIFS(Data!$N:$N,Data!$A:$A,Clasament_Diamond!$B15,Data!$C:$C,Clasament_Diamond!L$1)</f>
        <v>0</v>
      </c>
      <c r="M15" s="40">
        <f>SUMIFS(Data!$N:$N,Data!$A:$A,Clasament_Diamond!$B15,Data!$C:$C,Clasament_Diamond!M$1)</f>
        <v>0</v>
      </c>
      <c r="N15" s="40">
        <f>SUMIFS(Data!$N:$N,Data!$A:$A,Clasament_Diamond!$B15,Data!$C:$C,Clasament_Diamond!N$1)</f>
        <v>0</v>
      </c>
      <c r="O15" s="41">
        <f>SUM(C15:N15)</f>
        <v>0</v>
      </c>
      <c r="P15" s="41">
        <f>SUMIF(Data!A:A,Clasament_Diamond!B15,Data!D:D)</f>
        <v>0</v>
      </c>
    </row>
    <row r="16" spans="1:16">
      <c r="A16">
        <v>15</v>
      </c>
      <c r="B16" s="42" t="s">
        <v>142</v>
      </c>
      <c r="C16" s="40">
        <f>SUMIFS(Data!$N:$N,Data!$A:$A,Clasament_Diamond!$B16,Data!$C:$C,Clasament_Diamond!C$1)</f>
        <v>0</v>
      </c>
      <c r="D16" s="40">
        <f>SUMIFS(Data!$N:$N,Data!$A:$A,Clasament_Diamond!$B16,Data!$C:$C,Clasament_Diamond!D$1)</f>
        <v>0</v>
      </c>
      <c r="E16" s="40">
        <f>SUMIFS(Data!$N:$N,Data!$A:$A,Clasament_Diamond!$B16,Data!$C:$C,Clasament_Diamond!E$1)</f>
        <v>0</v>
      </c>
      <c r="F16" s="40">
        <f>SUMIFS(Data!$N:$N,Data!$A:$A,Clasament_Diamond!$B16,Data!$C:$C,Clasament_Diamond!F$1)</f>
        <v>0</v>
      </c>
      <c r="G16" s="40">
        <f>SUMIFS(Data!$N:$N,Data!$A:$A,Clasament_Diamond!$B16,Data!$C:$C,Clasament_Diamond!G$1)</f>
        <v>0</v>
      </c>
      <c r="H16" s="40">
        <f>SUMIFS(Data!$N:$N,Data!$A:$A,Clasament_Diamond!$B16,Data!$C:$C,Clasament_Diamond!H$1)</f>
        <v>0</v>
      </c>
      <c r="I16" s="40">
        <f>SUMIFS(Data!$N:$N,Data!$A:$A,Clasament_Diamond!$B16,Data!$C:$C,Clasament_Diamond!I$1)</f>
        <v>0</v>
      </c>
      <c r="J16" s="40">
        <f>SUMIFS(Data!$N:$N,Data!$A:$A,Clasament_Diamond!$B16,Data!$C:$C,Clasament_Diamond!J$1)</f>
        <v>0</v>
      </c>
      <c r="K16" s="40">
        <f>SUMIFS(Data!$N:$N,Data!$A:$A,Clasament_Diamond!$B16,Data!$C:$C,Clasament_Diamond!K$1)</f>
        <v>0</v>
      </c>
      <c r="L16" s="40">
        <f>SUMIFS(Data!$N:$N,Data!$A:$A,Clasament_Diamond!$B16,Data!$C:$C,Clasament_Diamond!L$1)</f>
        <v>0</v>
      </c>
      <c r="M16" s="40">
        <f>SUMIFS(Data!$N:$N,Data!$A:$A,Clasament_Diamond!$B16,Data!$C:$C,Clasament_Diamond!M$1)</f>
        <v>0</v>
      </c>
      <c r="N16" s="40">
        <f>SUMIFS(Data!$N:$N,Data!$A:$A,Clasament_Diamond!$B16,Data!$C:$C,Clasament_Diamond!N$1)</f>
        <v>0</v>
      </c>
      <c r="O16" s="41">
        <f>SUM(C16:N16)</f>
        <v>0</v>
      </c>
      <c r="P16" s="41">
        <f>SUMIF(Data!A:A,Clasament_Diamond!B16,Data!D:D)</f>
        <v>0</v>
      </c>
    </row>
  </sheetData>
  <sortState ref="B2:P16">
    <sortCondition descending="1" ref="O2:O16"/>
    <sortCondition descending="1" ref="P2:P16"/>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zoomScale="85" zoomScaleNormal="85" workbookViewId="0">
      <pane xSplit="2" ySplit="1" topLeftCell="C2" activePane="bottomRight" state="frozen"/>
      <selection pane="topRight" activeCell="B1" sqref="B1"/>
      <selection pane="bottomLeft" activeCell="A2" sqref="A2"/>
      <selection pane="bottomRight" activeCell="B11" sqref="B11"/>
    </sheetView>
  </sheetViews>
  <sheetFormatPr defaultRowHeight="15"/>
  <cols>
    <col min="1" max="1" width="3.85546875" bestFit="1" customWidth="1"/>
    <col min="2" max="2" width="22.85546875" bestFit="1" customWidth="1"/>
    <col min="3" max="3" width="9.140625" style="29" customWidth="1"/>
    <col min="4" max="7" width="7.85546875" style="29" customWidth="1"/>
    <col min="8" max="8" width="9" style="26" bestFit="1" customWidth="1"/>
    <col min="9" max="14" width="7.85546875" style="26" customWidth="1"/>
    <col min="15" max="15" width="10.5703125" style="26" bestFit="1" customWidth="1"/>
    <col min="16" max="16" width="10" bestFit="1" customWidth="1"/>
  </cols>
  <sheetData>
    <row r="1" spans="1:16">
      <c r="A1" s="1" t="s">
        <v>102</v>
      </c>
      <c r="B1" s="1" t="s">
        <v>4</v>
      </c>
      <c r="C1" s="28">
        <v>1</v>
      </c>
      <c r="D1" s="28">
        <v>2</v>
      </c>
      <c r="E1" s="28">
        <v>3</v>
      </c>
      <c r="F1" s="28">
        <v>4</v>
      </c>
      <c r="G1" s="28">
        <v>5</v>
      </c>
      <c r="H1" s="27">
        <v>6</v>
      </c>
      <c r="I1" s="28">
        <v>7</v>
      </c>
      <c r="J1" s="28">
        <v>8</v>
      </c>
      <c r="K1" s="28">
        <v>9</v>
      </c>
      <c r="L1" s="28">
        <v>10</v>
      </c>
      <c r="M1" s="28">
        <v>11</v>
      </c>
      <c r="N1" s="27">
        <v>12</v>
      </c>
      <c r="O1" s="25" t="s">
        <v>101</v>
      </c>
      <c r="P1" s="1" t="s">
        <v>0</v>
      </c>
    </row>
    <row r="2" spans="1:16">
      <c r="A2">
        <v>1</v>
      </c>
      <c r="B2" t="s">
        <v>129</v>
      </c>
      <c r="C2" s="40">
        <f>SUMIFS(Data!$N:$N,Data!$A:$A,Clasament_Gold!$B2,Data!$C:$C,Clasament_Gold!C$1)</f>
        <v>7</v>
      </c>
      <c r="D2" s="40">
        <f>SUMIFS(Data!$N:$N,Data!$A:$A,Clasament_Gold!$B2,Data!$C:$C,Clasament_Gold!D$1)</f>
        <v>0</v>
      </c>
      <c r="E2" s="40">
        <f>SUMIFS(Data!$N:$N,Data!$A:$A,Clasament_Gold!$B2,Data!$C:$C,Clasament_Gold!E$1)</f>
        <v>0</v>
      </c>
      <c r="F2" s="40">
        <f>SUMIFS(Data!$N:$N,Data!$A:$A,Clasament_Gold!$B2,Data!$C:$C,Clasament_Gold!F$1)</f>
        <v>0</v>
      </c>
      <c r="G2" s="40">
        <f>SUMIFS(Data!$N:$N,Data!$A:$A,Clasament_Gold!$B2,Data!$C:$C,Clasament_Gold!G$1)</f>
        <v>0</v>
      </c>
      <c r="H2" s="40">
        <f>SUMIFS(Data!$N:$N,Data!$A:$A,Clasament_Gold!$B2,Data!$C:$C,Clasament_Gold!H$1)</f>
        <v>0</v>
      </c>
      <c r="I2" s="40">
        <f>SUMIFS(Data!$N:$N,Data!$A:$A,Clasament_Gold!$B2,Data!$C:$C,Clasament_Gold!I$1)</f>
        <v>0</v>
      </c>
      <c r="J2" s="40">
        <f>SUMIFS(Data!$N:$N,Data!$A:$A,Clasament_Gold!$B2,Data!$C:$C,Clasament_Gold!J$1)</f>
        <v>0</v>
      </c>
      <c r="K2" s="40">
        <f>SUMIFS(Data!$N:$N,Data!$A:$A,Clasament_Gold!$B2,Data!$C:$C,Clasament_Gold!K$1)</f>
        <v>0</v>
      </c>
      <c r="L2" s="40">
        <f>SUMIFS(Data!$N:$N,Data!$A:$A,Clasament_Gold!$B2,Data!$C:$C,Clasament_Gold!L$1)</f>
        <v>0</v>
      </c>
      <c r="M2" s="40">
        <f>SUMIFS(Data!$N:$N,Data!$A:$A,Clasament_Gold!$B2,Data!$C:$C,Clasament_Gold!M$1)</f>
        <v>0</v>
      </c>
      <c r="N2" s="40">
        <f>SUMIFS(Data!$N:$N,Data!$A:$A,Clasament_Gold!$B2,Data!$C:$C,Clasament_Gold!N$1)</f>
        <v>0</v>
      </c>
      <c r="O2" s="41">
        <f>SUM(C2:N2)</f>
        <v>7</v>
      </c>
      <c r="P2" s="41">
        <f>SUMIF(Data!A:A,Clasament_Gold!B2,Data!D:D)</f>
        <v>41.2</v>
      </c>
    </row>
    <row r="3" spans="1:16">
      <c r="A3">
        <v>2</v>
      </c>
      <c r="B3" t="s">
        <v>103</v>
      </c>
      <c r="C3" s="40">
        <f>SUMIFS(Data!$N:$N,Data!$A:$A,Clasament_Gold!$B3,Data!$C:$C,Clasament_Gold!C$1)</f>
        <v>4.8</v>
      </c>
      <c r="D3" s="40">
        <f>SUMIFS(Data!$N:$N,Data!$A:$A,Clasament_Gold!$B3,Data!$C:$C,Clasament_Gold!D$1)</f>
        <v>0</v>
      </c>
      <c r="E3" s="40">
        <f>SUMIFS(Data!$N:$N,Data!$A:$A,Clasament_Gold!$B3,Data!$C:$C,Clasament_Gold!E$1)</f>
        <v>0</v>
      </c>
      <c r="F3" s="40">
        <f>SUMIFS(Data!$N:$N,Data!$A:$A,Clasament_Gold!$B3,Data!$C:$C,Clasament_Gold!F$1)</f>
        <v>0</v>
      </c>
      <c r="G3" s="40">
        <f>SUMIFS(Data!$N:$N,Data!$A:$A,Clasament_Gold!$B3,Data!$C:$C,Clasament_Gold!G$1)</f>
        <v>0</v>
      </c>
      <c r="H3" s="40">
        <f>SUMIFS(Data!$N:$N,Data!$A:$A,Clasament_Gold!$B3,Data!$C:$C,Clasament_Gold!H$1)</f>
        <v>0</v>
      </c>
      <c r="I3" s="40">
        <f>SUMIFS(Data!$N:$N,Data!$A:$A,Clasament_Gold!$B3,Data!$C:$C,Clasament_Gold!I$1)</f>
        <v>0</v>
      </c>
      <c r="J3" s="40">
        <f>SUMIFS(Data!$N:$N,Data!$A:$A,Clasament_Gold!$B3,Data!$C:$C,Clasament_Gold!J$1)</f>
        <v>0</v>
      </c>
      <c r="K3" s="40">
        <f>SUMIFS(Data!$N:$N,Data!$A:$A,Clasament_Gold!$B3,Data!$C:$C,Clasament_Gold!K$1)</f>
        <v>0</v>
      </c>
      <c r="L3" s="40">
        <f>SUMIFS(Data!$N:$N,Data!$A:$A,Clasament_Gold!$B3,Data!$C:$C,Clasament_Gold!L$1)</f>
        <v>0</v>
      </c>
      <c r="M3" s="40">
        <f>SUMIFS(Data!$N:$N,Data!$A:$A,Clasament_Gold!$B3,Data!$C:$C,Clasament_Gold!M$1)</f>
        <v>0</v>
      </c>
      <c r="N3" s="40">
        <f>SUMIFS(Data!$N:$N,Data!$A:$A,Clasament_Gold!$B3,Data!$C:$C,Clasament_Gold!N$1)</f>
        <v>0</v>
      </c>
      <c r="O3" s="41">
        <f>SUM(C3:N3)</f>
        <v>4.8</v>
      </c>
      <c r="P3" s="41">
        <f>SUMIF(Data!A:A,Clasament_Gold!B3,Data!D:D)</f>
        <v>21.23</v>
      </c>
    </row>
    <row r="4" spans="1:16">
      <c r="A4">
        <v>3</v>
      </c>
      <c r="B4" t="s">
        <v>94</v>
      </c>
      <c r="C4" s="40">
        <f>SUMIFS(Data!$N:$N,Data!$A:$A,Clasament_Gold!$B4,Data!$C:$C,Clasament_Gold!C$1)</f>
        <v>4.5</v>
      </c>
      <c r="D4" s="40">
        <f>SUMIFS(Data!$N:$N,Data!$A:$A,Clasament_Gold!$B4,Data!$C:$C,Clasament_Gold!D$1)</f>
        <v>0</v>
      </c>
      <c r="E4" s="40">
        <f>SUMIFS(Data!$N:$N,Data!$A:$A,Clasament_Gold!$B4,Data!$C:$C,Clasament_Gold!E$1)</f>
        <v>0</v>
      </c>
      <c r="F4" s="40">
        <f>SUMIFS(Data!$N:$N,Data!$A:$A,Clasament_Gold!$B4,Data!$C:$C,Clasament_Gold!F$1)</f>
        <v>0</v>
      </c>
      <c r="G4" s="40">
        <f>SUMIFS(Data!$N:$N,Data!$A:$A,Clasament_Gold!$B4,Data!$C:$C,Clasament_Gold!G$1)</f>
        <v>0</v>
      </c>
      <c r="H4" s="40">
        <f>SUMIFS(Data!$N:$N,Data!$A:$A,Clasament_Gold!$B4,Data!$C:$C,Clasament_Gold!H$1)</f>
        <v>0</v>
      </c>
      <c r="I4" s="40">
        <f>SUMIFS(Data!$N:$N,Data!$A:$A,Clasament_Gold!$B4,Data!$C:$C,Clasament_Gold!I$1)</f>
        <v>0</v>
      </c>
      <c r="J4" s="40">
        <f>SUMIFS(Data!$N:$N,Data!$A:$A,Clasament_Gold!$B4,Data!$C:$C,Clasament_Gold!J$1)</f>
        <v>0</v>
      </c>
      <c r="K4" s="40">
        <f>SUMIFS(Data!$N:$N,Data!$A:$A,Clasament_Gold!$B4,Data!$C:$C,Clasament_Gold!K$1)</f>
        <v>0</v>
      </c>
      <c r="L4" s="40">
        <f>SUMIFS(Data!$N:$N,Data!$A:$A,Clasament_Gold!$B4,Data!$C:$C,Clasament_Gold!L$1)</f>
        <v>0</v>
      </c>
      <c r="M4" s="40">
        <f>SUMIFS(Data!$N:$N,Data!$A:$A,Clasament_Gold!$B4,Data!$C:$C,Clasament_Gold!M$1)</f>
        <v>0</v>
      </c>
      <c r="N4" s="40">
        <f>SUMIFS(Data!$N:$N,Data!$A:$A,Clasament_Gold!$B4,Data!$C:$C,Clasament_Gold!N$1)</f>
        <v>0</v>
      </c>
      <c r="O4" s="41">
        <f>SUM(C4:N4)</f>
        <v>4.5</v>
      </c>
      <c r="P4" s="41">
        <f>SUMIF(Data!A:A,Clasament_Gold!B4,Data!D:D)</f>
        <v>20.99</v>
      </c>
    </row>
    <row r="5" spans="1:16">
      <c r="A5">
        <v>4</v>
      </c>
      <c r="B5" t="s">
        <v>84</v>
      </c>
      <c r="C5" s="40">
        <f>SUMIFS(Data!$N:$N,Data!$A:$A,Clasament_Gold!$B5,Data!$C:$C,Clasament_Gold!C$1)</f>
        <v>4.05</v>
      </c>
      <c r="D5" s="40">
        <f>SUMIFS(Data!$N:$N,Data!$A:$A,Clasament_Gold!$B5,Data!$C:$C,Clasament_Gold!D$1)</f>
        <v>0</v>
      </c>
      <c r="E5" s="40">
        <f>SUMIFS(Data!$N:$N,Data!$A:$A,Clasament_Gold!$B5,Data!$C:$C,Clasament_Gold!E$1)</f>
        <v>0</v>
      </c>
      <c r="F5" s="40">
        <f>SUMIFS(Data!$N:$N,Data!$A:$A,Clasament_Gold!$B5,Data!$C:$C,Clasament_Gold!F$1)</f>
        <v>0</v>
      </c>
      <c r="G5" s="40">
        <f>SUMIFS(Data!$N:$N,Data!$A:$A,Clasament_Gold!$B5,Data!$C:$C,Clasament_Gold!G$1)</f>
        <v>0</v>
      </c>
      <c r="H5" s="40">
        <f>SUMIFS(Data!$N:$N,Data!$A:$A,Clasament_Gold!$B5,Data!$C:$C,Clasament_Gold!H$1)</f>
        <v>0</v>
      </c>
      <c r="I5" s="40">
        <f>SUMIFS(Data!$N:$N,Data!$A:$A,Clasament_Gold!$B5,Data!$C:$C,Clasament_Gold!I$1)</f>
        <v>0</v>
      </c>
      <c r="J5" s="40">
        <f>SUMIFS(Data!$N:$N,Data!$A:$A,Clasament_Gold!$B5,Data!$C:$C,Clasament_Gold!J$1)</f>
        <v>0</v>
      </c>
      <c r="K5" s="40">
        <f>SUMIFS(Data!$N:$N,Data!$A:$A,Clasament_Gold!$B5,Data!$C:$C,Clasament_Gold!K$1)</f>
        <v>0</v>
      </c>
      <c r="L5" s="40">
        <f>SUMIFS(Data!$N:$N,Data!$A:$A,Clasament_Gold!$B5,Data!$C:$C,Clasament_Gold!L$1)</f>
        <v>0</v>
      </c>
      <c r="M5" s="40">
        <f>SUMIFS(Data!$N:$N,Data!$A:$A,Clasament_Gold!$B5,Data!$C:$C,Clasament_Gold!M$1)</f>
        <v>0</v>
      </c>
      <c r="N5" s="40">
        <f>SUMIFS(Data!$N:$N,Data!$A:$A,Clasament_Gold!$B5,Data!$C:$C,Clasament_Gold!N$1)</f>
        <v>0</v>
      </c>
      <c r="O5" s="41">
        <f>SUM(C5:N5)</f>
        <v>4.05</v>
      </c>
      <c r="P5" s="41">
        <f>SUMIF(Data!A:A,Clasament_Gold!B5,Data!D:D)</f>
        <v>10</v>
      </c>
    </row>
    <row r="6" spans="1:16">
      <c r="A6">
        <v>5</v>
      </c>
      <c r="B6" t="s">
        <v>136</v>
      </c>
      <c r="C6" s="40">
        <f>SUMIFS(Data!$N:$N,Data!$A:$A,Clasament_Gold!$B6,Data!$C:$C,Clasament_Gold!C$1)</f>
        <v>3.65</v>
      </c>
      <c r="D6" s="40">
        <f>SUMIFS(Data!$N:$N,Data!$A:$A,Clasament_Gold!$B6,Data!$C:$C,Clasament_Gold!D$1)</f>
        <v>0</v>
      </c>
      <c r="E6" s="40">
        <f>SUMIFS(Data!$N:$N,Data!$A:$A,Clasament_Gold!$B6,Data!$C:$C,Clasament_Gold!E$1)</f>
        <v>0</v>
      </c>
      <c r="F6" s="40">
        <f>SUMIFS(Data!$N:$N,Data!$A:$A,Clasament_Gold!$B6,Data!$C:$C,Clasament_Gold!F$1)</f>
        <v>0</v>
      </c>
      <c r="G6" s="40">
        <f>SUMIFS(Data!$N:$N,Data!$A:$A,Clasament_Gold!$B6,Data!$C:$C,Clasament_Gold!G$1)</f>
        <v>0</v>
      </c>
      <c r="H6" s="40">
        <f>SUMIFS(Data!$N:$N,Data!$A:$A,Clasament_Gold!$B6,Data!$C:$C,Clasament_Gold!H$1)</f>
        <v>0</v>
      </c>
      <c r="I6" s="40">
        <f>SUMIFS(Data!$N:$N,Data!$A:$A,Clasament_Gold!$B6,Data!$C:$C,Clasament_Gold!I$1)</f>
        <v>0</v>
      </c>
      <c r="J6" s="40">
        <f>SUMIFS(Data!$N:$N,Data!$A:$A,Clasament_Gold!$B6,Data!$C:$C,Clasament_Gold!J$1)</f>
        <v>0</v>
      </c>
      <c r="K6" s="40">
        <f>SUMIFS(Data!$N:$N,Data!$A:$A,Clasament_Gold!$B6,Data!$C:$C,Clasament_Gold!K$1)</f>
        <v>0</v>
      </c>
      <c r="L6" s="40">
        <f>SUMIFS(Data!$N:$N,Data!$A:$A,Clasament_Gold!$B6,Data!$C:$C,Clasament_Gold!L$1)</f>
        <v>0</v>
      </c>
      <c r="M6" s="40">
        <f>SUMIFS(Data!$N:$N,Data!$A:$A,Clasament_Gold!$B6,Data!$C:$C,Clasament_Gold!M$1)</f>
        <v>0</v>
      </c>
      <c r="N6" s="40">
        <f>SUMIFS(Data!$N:$N,Data!$A:$A,Clasament_Gold!$B6,Data!$C:$C,Clasament_Gold!N$1)</f>
        <v>0</v>
      </c>
      <c r="O6" s="41">
        <f>SUM(C6:N6)</f>
        <v>3.65</v>
      </c>
      <c r="P6" s="41">
        <f>SUMIF(Data!A:A,Clasament_Gold!B6,Data!D:D)</f>
        <v>11</v>
      </c>
    </row>
    <row r="7" spans="1:16">
      <c r="A7">
        <v>6</v>
      </c>
      <c r="B7" t="s">
        <v>137</v>
      </c>
      <c r="C7" s="40">
        <f>SUMIFS(Data!$N:$N,Data!$A:$A,Clasament_Gold!$B7,Data!$C:$C,Clasament_Gold!C$1)</f>
        <v>3.45</v>
      </c>
      <c r="D7" s="40">
        <f>SUMIFS(Data!$N:$N,Data!$A:$A,Clasament_Gold!$B7,Data!$C:$C,Clasament_Gold!D$1)</f>
        <v>0</v>
      </c>
      <c r="E7" s="40">
        <f>SUMIFS(Data!$N:$N,Data!$A:$A,Clasament_Gold!$B7,Data!$C:$C,Clasament_Gold!E$1)</f>
        <v>0</v>
      </c>
      <c r="F7" s="40">
        <f>SUMIFS(Data!$N:$N,Data!$A:$A,Clasament_Gold!$B7,Data!$C:$C,Clasament_Gold!F$1)</f>
        <v>0</v>
      </c>
      <c r="G7" s="40">
        <f>SUMIFS(Data!$N:$N,Data!$A:$A,Clasament_Gold!$B7,Data!$C:$C,Clasament_Gold!G$1)</f>
        <v>0</v>
      </c>
      <c r="H7" s="40">
        <f>SUMIFS(Data!$N:$N,Data!$A:$A,Clasament_Gold!$B7,Data!$C:$C,Clasament_Gold!H$1)</f>
        <v>0</v>
      </c>
      <c r="I7" s="40">
        <f>SUMIFS(Data!$N:$N,Data!$A:$A,Clasament_Gold!$B7,Data!$C:$C,Clasament_Gold!I$1)</f>
        <v>0</v>
      </c>
      <c r="J7" s="40">
        <f>SUMIFS(Data!$N:$N,Data!$A:$A,Clasament_Gold!$B7,Data!$C:$C,Clasament_Gold!J$1)</f>
        <v>0</v>
      </c>
      <c r="K7" s="40">
        <f>SUMIFS(Data!$N:$N,Data!$A:$A,Clasament_Gold!$B7,Data!$C:$C,Clasament_Gold!K$1)</f>
        <v>0</v>
      </c>
      <c r="L7" s="40">
        <f>SUMIFS(Data!$N:$N,Data!$A:$A,Clasament_Gold!$B7,Data!$C:$C,Clasament_Gold!L$1)</f>
        <v>0</v>
      </c>
      <c r="M7" s="40">
        <f>SUMIFS(Data!$N:$N,Data!$A:$A,Clasament_Gold!$B7,Data!$C:$C,Clasament_Gold!M$1)</f>
        <v>0</v>
      </c>
      <c r="N7" s="40">
        <f>SUMIFS(Data!$N:$N,Data!$A:$A,Clasament_Gold!$B7,Data!$C:$C,Clasament_Gold!N$1)</f>
        <v>0</v>
      </c>
      <c r="O7" s="41">
        <f>SUM(C7:N7)</f>
        <v>3.45</v>
      </c>
      <c r="P7" s="41">
        <f>SUMIF(Data!A:A,Clasament_Gold!B7,Data!D:D)</f>
        <v>6.13</v>
      </c>
    </row>
    <row r="8" spans="1:16">
      <c r="A8">
        <v>7</v>
      </c>
      <c r="B8" t="s">
        <v>134</v>
      </c>
      <c r="C8" s="40">
        <f>SUMIFS(Data!$N:$N,Data!$A:$A,Clasament_Gold!$B8,Data!$C:$C,Clasament_Gold!C$1)</f>
        <v>3.0500000000000003</v>
      </c>
      <c r="D8" s="40">
        <f>SUMIFS(Data!$N:$N,Data!$A:$A,Clasament_Gold!$B8,Data!$C:$C,Clasament_Gold!D$1)</f>
        <v>0</v>
      </c>
      <c r="E8" s="40">
        <f>SUMIFS(Data!$N:$N,Data!$A:$A,Clasament_Gold!$B8,Data!$C:$C,Clasament_Gold!E$1)</f>
        <v>0</v>
      </c>
      <c r="F8" s="40">
        <f>SUMIFS(Data!$N:$N,Data!$A:$A,Clasament_Gold!$B8,Data!$C:$C,Clasament_Gold!F$1)</f>
        <v>0</v>
      </c>
      <c r="G8" s="40">
        <f>SUMIFS(Data!$N:$N,Data!$A:$A,Clasament_Gold!$B8,Data!$C:$C,Clasament_Gold!G$1)</f>
        <v>0</v>
      </c>
      <c r="H8" s="40">
        <f>SUMIFS(Data!$N:$N,Data!$A:$A,Clasament_Gold!$B8,Data!$C:$C,Clasament_Gold!H$1)</f>
        <v>0</v>
      </c>
      <c r="I8" s="40">
        <f>SUMIFS(Data!$N:$N,Data!$A:$A,Clasament_Gold!$B8,Data!$C:$C,Clasament_Gold!I$1)</f>
        <v>0</v>
      </c>
      <c r="J8" s="40">
        <f>SUMIFS(Data!$N:$N,Data!$A:$A,Clasament_Gold!$B8,Data!$C:$C,Clasament_Gold!J$1)</f>
        <v>0</v>
      </c>
      <c r="K8" s="40">
        <f>SUMIFS(Data!$N:$N,Data!$A:$A,Clasament_Gold!$B8,Data!$C:$C,Clasament_Gold!K$1)</f>
        <v>0</v>
      </c>
      <c r="L8" s="40">
        <f>SUMIFS(Data!$N:$N,Data!$A:$A,Clasament_Gold!$B8,Data!$C:$C,Clasament_Gold!L$1)</f>
        <v>0</v>
      </c>
      <c r="M8" s="40">
        <f>SUMIFS(Data!$N:$N,Data!$A:$A,Clasament_Gold!$B8,Data!$C:$C,Clasament_Gold!M$1)</f>
        <v>0</v>
      </c>
      <c r="N8" s="40">
        <f>SUMIFS(Data!$N:$N,Data!$A:$A,Clasament_Gold!$B8,Data!$C:$C,Clasament_Gold!N$1)</f>
        <v>0</v>
      </c>
      <c r="O8" s="41">
        <f>SUM(C8:N8)</f>
        <v>3.0500000000000003</v>
      </c>
      <c r="P8" s="41">
        <f>SUMIF(Data!A:A,Clasament_Gold!B8,Data!D:D)</f>
        <v>11</v>
      </c>
    </row>
    <row r="9" spans="1:16">
      <c r="A9">
        <v>8</v>
      </c>
      <c r="B9" t="s">
        <v>100</v>
      </c>
      <c r="C9" s="40">
        <f>SUMIFS(Data!$N:$N,Data!$A:$A,Clasament_Gold!$B10,Data!$C:$C,Clasament_Gold!C$1)</f>
        <v>2.2999999999999998</v>
      </c>
      <c r="D9" s="40">
        <f>SUMIFS(Data!$N:$N,Data!$A:$A,Clasament_Gold!$B10,Data!$C:$C,Clasament_Gold!D$1)</f>
        <v>0</v>
      </c>
      <c r="E9" s="40">
        <f>SUMIFS(Data!$N:$N,Data!$A:$A,Clasament_Gold!$B10,Data!$C:$C,Clasament_Gold!E$1)</f>
        <v>0</v>
      </c>
      <c r="F9" s="40">
        <f>SUMIFS(Data!$N:$N,Data!$A:$A,Clasament_Gold!$B10,Data!$C:$C,Clasament_Gold!F$1)</f>
        <v>0</v>
      </c>
      <c r="G9" s="40">
        <f>SUMIFS(Data!$N:$N,Data!$A:$A,Clasament_Gold!$B10,Data!$C:$C,Clasament_Gold!G$1)</f>
        <v>0</v>
      </c>
      <c r="H9" s="40">
        <f>SUMIFS(Data!$N:$N,Data!$A:$A,Clasament_Gold!$B10,Data!$C:$C,Clasament_Gold!H$1)</f>
        <v>0</v>
      </c>
      <c r="I9" s="40">
        <f>SUMIFS(Data!$N:$N,Data!$A:$A,Clasament_Gold!$B10,Data!$C:$C,Clasament_Gold!I$1)</f>
        <v>0</v>
      </c>
      <c r="J9" s="40">
        <f>SUMIFS(Data!$N:$N,Data!$A:$A,Clasament_Gold!$B10,Data!$C:$C,Clasament_Gold!J$1)</f>
        <v>0</v>
      </c>
      <c r="K9" s="40">
        <f>SUMIFS(Data!$N:$N,Data!$A:$A,Clasament_Gold!$B10,Data!$C:$C,Clasament_Gold!K$1)</f>
        <v>0</v>
      </c>
      <c r="L9" s="40">
        <f>SUMIFS(Data!$N:$N,Data!$A:$A,Clasament_Gold!$B10,Data!$C:$C,Clasament_Gold!L$1)</f>
        <v>0</v>
      </c>
      <c r="M9" s="40">
        <f>SUMIFS(Data!$N:$N,Data!$A:$A,Clasament_Gold!$B10,Data!$C:$C,Clasament_Gold!M$1)</f>
        <v>0</v>
      </c>
      <c r="N9" s="40">
        <f>SUMIFS(Data!$N:$N,Data!$A:$A,Clasament_Gold!$B10,Data!$C:$C,Clasament_Gold!N$1)</f>
        <v>0</v>
      </c>
      <c r="O9" s="41">
        <f>SUM(C9:N9)</f>
        <v>2.2999999999999998</v>
      </c>
      <c r="P9" s="41">
        <f>SUMIF(Data!A:A,Clasament_Gold!B9,Data!D:D)</f>
        <v>8.1999999999999993</v>
      </c>
    </row>
    <row r="10" spans="1:16">
      <c r="A10">
        <v>9</v>
      </c>
      <c r="B10" t="s">
        <v>80</v>
      </c>
      <c r="C10" s="40">
        <f>SUMIFS(Data!$N:$N,Data!$A:$A,Clasament_Gold!$B9,Data!$C:$C,Clasament_Gold!C$1)</f>
        <v>3.05</v>
      </c>
      <c r="D10" s="40">
        <f>SUMIFS(Data!$N:$N,Data!$A:$A,Clasament_Gold!$B9,Data!$C:$C,Clasament_Gold!D$1)</f>
        <v>0</v>
      </c>
      <c r="E10" s="40">
        <f>SUMIFS(Data!$N:$N,Data!$A:$A,Clasament_Gold!$B9,Data!$C:$C,Clasament_Gold!E$1)</f>
        <v>0</v>
      </c>
      <c r="F10" s="40">
        <f>SUMIFS(Data!$N:$N,Data!$A:$A,Clasament_Gold!$B9,Data!$C:$C,Clasament_Gold!F$1)</f>
        <v>0</v>
      </c>
      <c r="G10" s="40">
        <f>SUMIFS(Data!$N:$N,Data!$A:$A,Clasament_Gold!$B9,Data!$C:$C,Clasament_Gold!G$1)</f>
        <v>0</v>
      </c>
      <c r="H10" s="40">
        <f>SUMIFS(Data!$N:$N,Data!$A:$A,Clasament_Gold!$B9,Data!$C:$C,Clasament_Gold!H$1)</f>
        <v>0</v>
      </c>
      <c r="I10" s="40">
        <f>SUMIFS(Data!$N:$N,Data!$A:$A,Clasament_Gold!$B9,Data!$C:$C,Clasament_Gold!I$1)</f>
        <v>0</v>
      </c>
      <c r="J10" s="40">
        <f>SUMIFS(Data!$N:$N,Data!$A:$A,Clasament_Gold!$B9,Data!$C:$C,Clasament_Gold!J$1)</f>
        <v>0</v>
      </c>
      <c r="K10" s="40">
        <f>SUMIFS(Data!$N:$N,Data!$A:$A,Clasament_Gold!$B9,Data!$C:$C,Clasament_Gold!K$1)</f>
        <v>0</v>
      </c>
      <c r="L10" s="40">
        <f>SUMIFS(Data!$N:$N,Data!$A:$A,Clasament_Gold!$B9,Data!$C:$C,Clasament_Gold!L$1)</f>
        <v>0</v>
      </c>
      <c r="M10" s="40">
        <f>SUMIFS(Data!$N:$N,Data!$A:$A,Clasament_Gold!$B9,Data!$C:$C,Clasament_Gold!M$1)</f>
        <v>0</v>
      </c>
      <c r="N10" s="40">
        <f>SUMIFS(Data!$N:$N,Data!$A:$A,Clasament_Gold!$B9,Data!$C:$C,Clasament_Gold!N$1)</f>
        <v>0</v>
      </c>
      <c r="O10" s="41">
        <f>SUM(C10:N10)</f>
        <v>3.05</v>
      </c>
      <c r="P10" s="41">
        <f>SUMIF(Data!A:A,Clasament_Gold!B10,Data!D:D)</f>
        <v>9.01</v>
      </c>
    </row>
    <row r="11" spans="1:16">
      <c r="A11">
        <v>10</v>
      </c>
      <c r="B11" t="s">
        <v>105</v>
      </c>
      <c r="C11" s="40">
        <f>SUMIFS(Data!$N:$N,Data!$A:$A,Clasament_Gold!$B11,Data!$C:$C,Clasament_Gold!C$1)</f>
        <v>2.2000000000000002</v>
      </c>
      <c r="D11" s="40">
        <f>SUMIFS(Data!$N:$N,Data!$A:$A,Clasament_Gold!$B11,Data!$C:$C,Clasament_Gold!D$1)</f>
        <v>0</v>
      </c>
      <c r="E11" s="40">
        <f>SUMIFS(Data!$N:$N,Data!$A:$A,Clasament_Gold!$B11,Data!$C:$C,Clasament_Gold!E$1)</f>
        <v>0</v>
      </c>
      <c r="F11" s="40">
        <f>SUMIFS(Data!$N:$N,Data!$A:$A,Clasament_Gold!$B11,Data!$C:$C,Clasament_Gold!F$1)</f>
        <v>0</v>
      </c>
      <c r="G11" s="40">
        <f>SUMIFS(Data!$N:$N,Data!$A:$A,Clasament_Gold!$B11,Data!$C:$C,Clasament_Gold!G$1)</f>
        <v>0</v>
      </c>
      <c r="H11" s="40">
        <f>SUMIFS(Data!$N:$N,Data!$A:$A,Clasament_Gold!$B11,Data!$C:$C,Clasament_Gold!H$1)</f>
        <v>0</v>
      </c>
      <c r="I11" s="40">
        <f>SUMIFS(Data!$N:$N,Data!$A:$A,Clasament_Gold!$B11,Data!$C:$C,Clasament_Gold!I$1)</f>
        <v>0</v>
      </c>
      <c r="J11" s="40">
        <f>SUMIFS(Data!$N:$N,Data!$A:$A,Clasament_Gold!$B11,Data!$C:$C,Clasament_Gold!J$1)</f>
        <v>0</v>
      </c>
      <c r="K11" s="40">
        <f>SUMIFS(Data!$N:$N,Data!$A:$A,Clasament_Gold!$B11,Data!$C:$C,Clasament_Gold!K$1)</f>
        <v>0</v>
      </c>
      <c r="L11" s="40">
        <f>SUMIFS(Data!$N:$N,Data!$A:$A,Clasament_Gold!$B11,Data!$C:$C,Clasament_Gold!L$1)</f>
        <v>0</v>
      </c>
      <c r="M11" s="40">
        <f>SUMIFS(Data!$N:$N,Data!$A:$A,Clasament_Gold!$B11,Data!$C:$C,Clasament_Gold!M$1)</f>
        <v>0</v>
      </c>
      <c r="N11" s="40">
        <f>SUMIFS(Data!$N:$N,Data!$A:$A,Clasament_Gold!$B11,Data!$C:$C,Clasament_Gold!N$1)</f>
        <v>0</v>
      </c>
      <c r="O11" s="41">
        <f>SUM(C11:N11)</f>
        <v>2.2000000000000002</v>
      </c>
      <c r="P11" s="41">
        <f>SUMIF(Data!A:A,Clasament_Gold!B11,Data!D:D)</f>
        <v>8.1</v>
      </c>
    </row>
    <row r="12" spans="1:16">
      <c r="A12">
        <v>11</v>
      </c>
      <c r="B12" s="34" t="s">
        <v>96</v>
      </c>
      <c r="C12" s="40">
        <f>SUMIFS(Data!$N:$N,Data!$A:$A,Clasament_Gold!$B12,Data!$C:$C,Clasament_Gold!C$1)</f>
        <v>0</v>
      </c>
      <c r="D12" s="40">
        <f>SUMIFS(Data!$N:$N,Data!$A:$A,Clasament_Gold!$B12,Data!$C:$C,Clasament_Gold!D$1)</f>
        <v>0</v>
      </c>
      <c r="E12" s="40">
        <f>SUMIFS(Data!$N:$N,Data!$A:$A,Clasament_Gold!$B12,Data!$C:$C,Clasament_Gold!E$1)</f>
        <v>0</v>
      </c>
      <c r="F12" s="40">
        <f>SUMIFS(Data!$N:$N,Data!$A:$A,Clasament_Gold!$B12,Data!$C:$C,Clasament_Gold!F$1)</f>
        <v>0</v>
      </c>
      <c r="G12" s="40">
        <f>SUMIFS(Data!$N:$N,Data!$A:$A,Clasament_Gold!$B12,Data!$C:$C,Clasament_Gold!G$1)</f>
        <v>0</v>
      </c>
      <c r="H12" s="40">
        <f>SUMIFS(Data!$N:$N,Data!$A:$A,Clasament_Gold!$B12,Data!$C:$C,Clasament_Gold!H$1)</f>
        <v>0</v>
      </c>
      <c r="I12" s="40">
        <f>SUMIFS(Data!$N:$N,Data!$A:$A,Clasament_Gold!$B12,Data!$C:$C,Clasament_Gold!I$1)</f>
        <v>0</v>
      </c>
      <c r="J12" s="40">
        <f>SUMIFS(Data!$N:$N,Data!$A:$A,Clasament_Gold!$B12,Data!$C:$C,Clasament_Gold!J$1)</f>
        <v>0</v>
      </c>
      <c r="K12" s="40">
        <f>SUMIFS(Data!$N:$N,Data!$A:$A,Clasament_Gold!$B12,Data!$C:$C,Clasament_Gold!K$1)</f>
        <v>0</v>
      </c>
      <c r="L12" s="40">
        <f>SUMIFS(Data!$N:$N,Data!$A:$A,Clasament_Gold!$B12,Data!$C:$C,Clasament_Gold!L$1)</f>
        <v>0</v>
      </c>
      <c r="M12" s="40">
        <f>SUMIFS(Data!$N:$N,Data!$A:$A,Clasament_Gold!$B12,Data!$C:$C,Clasament_Gold!M$1)</f>
        <v>0</v>
      </c>
      <c r="N12" s="40">
        <f>SUMIFS(Data!$N:$N,Data!$A:$A,Clasament_Gold!$B12,Data!$C:$C,Clasament_Gold!N$1)</f>
        <v>0</v>
      </c>
      <c r="O12" s="41">
        <f>SUM(C12:N12)</f>
        <v>0</v>
      </c>
      <c r="P12" s="41">
        <f>SUMIF(Data!A:A,Clasament_Gold!B12,Data!D:D)</f>
        <v>0</v>
      </c>
    </row>
    <row r="13" spans="1:16">
      <c r="A13">
        <v>12</v>
      </c>
      <c r="B13" s="34" t="s">
        <v>83</v>
      </c>
      <c r="C13" s="40">
        <f>SUMIFS(Data!$N:$N,Data!$A:$A,Clasament_Gold!$B13,Data!$C:$C,Clasament_Gold!C$1)</f>
        <v>0</v>
      </c>
      <c r="D13" s="40">
        <f>SUMIFS(Data!$N:$N,Data!$A:$A,Clasament_Gold!$B13,Data!$C:$C,Clasament_Gold!D$1)</f>
        <v>0</v>
      </c>
      <c r="E13" s="40">
        <f>SUMIFS(Data!$N:$N,Data!$A:$A,Clasament_Gold!$B13,Data!$C:$C,Clasament_Gold!E$1)</f>
        <v>0</v>
      </c>
      <c r="F13" s="40">
        <f>SUMIFS(Data!$N:$N,Data!$A:$A,Clasament_Gold!$B13,Data!$C:$C,Clasament_Gold!F$1)</f>
        <v>0</v>
      </c>
      <c r="G13" s="40">
        <f>SUMIFS(Data!$N:$N,Data!$A:$A,Clasament_Gold!$B13,Data!$C:$C,Clasament_Gold!G$1)</f>
        <v>0</v>
      </c>
      <c r="H13" s="40">
        <f>SUMIFS(Data!$N:$N,Data!$A:$A,Clasament_Gold!$B13,Data!$C:$C,Clasament_Gold!H$1)</f>
        <v>0</v>
      </c>
      <c r="I13" s="40">
        <f>SUMIFS(Data!$N:$N,Data!$A:$A,Clasament_Gold!$B13,Data!$C:$C,Clasament_Gold!I$1)</f>
        <v>0</v>
      </c>
      <c r="J13" s="40">
        <f>SUMIFS(Data!$N:$N,Data!$A:$A,Clasament_Gold!$B13,Data!$C:$C,Clasament_Gold!J$1)</f>
        <v>0</v>
      </c>
      <c r="K13" s="40">
        <f>SUMIFS(Data!$N:$N,Data!$A:$A,Clasament_Gold!$B13,Data!$C:$C,Clasament_Gold!K$1)</f>
        <v>0</v>
      </c>
      <c r="L13" s="40">
        <f>SUMIFS(Data!$N:$N,Data!$A:$A,Clasament_Gold!$B13,Data!$C:$C,Clasament_Gold!L$1)</f>
        <v>0</v>
      </c>
      <c r="M13" s="40">
        <f>SUMIFS(Data!$N:$N,Data!$A:$A,Clasament_Gold!$B13,Data!$C:$C,Clasament_Gold!M$1)</f>
        <v>0</v>
      </c>
      <c r="N13" s="40">
        <f>SUMIFS(Data!$N:$N,Data!$A:$A,Clasament_Gold!$B13,Data!$C:$C,Clasament_Gold!N$1)</f>
        <v>0</v>
      </c>
      <c r="O13" s="41">
        <f>SUM(C13:N13)</f>
        <v>0</v>
      </c>
      <c r="P13" s="41">
        <f>SUMIF(Data!A:A,Clasament_Gold!B13,Data!D:D)</f>
        <v>0</v>
      </c>
    </row>
    <row r="14" spans="1:16">
      <c r="A14">
        <v>13</v>
      </c>
      <c r="B14" s="34" t="s">
        <v>104</v>
      </c>
      <c r="C14" s="40">
        <f>SUMIFS(Data!$N:$N,Data!$A:$A,Clasament_Gold!$B14,Data!$C:$C,Clasament_Gold!C$1)</f>
        <v>0</v>
      </c>
      <c r="D14" s="40">
        <f>SUMIFS(Data!$N:$N,Data!$A:$A,Clasament_Gold!$B14,Data!$C:$C,Clasament_Gold!D$1)</f>
        <v>0</v>
      </c>
      <c r="E14" s="40">
        <f>SUMIFS(Data!$N:$N,Data!$A:$A,Clasament_Gold!$B14,Data!$C:$C,Clasament_Gold!E$1)</f>
        <v>0</v>
      </c>
      <c r="F14" s="40">
        <f>SUMIFS(Data!$N:$N,Data!$A:$A,Clasament_Gold!$B14,Data!$C:$C,Clasament_Gold!F$1)</f>
        <v>0</v>
      </c>
      <c r="G14" s="40">
        <f>SUMIFS(Data!$N:$N,Data!$A:$A,Clasament_Gold!$B14,Data!$C:$C,Clasament_Gold!G$1)</f>
        <v>0</v>
      </c>
      <c r="H14" s="40">
        <f>SUMIFS(Data!$N:$N,Data!$A:$A,Clasament_Gold!$B14,Data!$C:$C,Clasament_Gold!H$1)</f>
        <v>0</v>
      </c>
      <c r="I14" s="40">
        <f>SUMIFS(Data!$N:$N,Data!$A:$A,Clasament_Gold!$B14,Data!$C:$C,Clasament_Gold!I$1)</f>
        <v>0</v>
      </c>
      <c r="J14" s="40">
        <f>SUMIFS(Data!$N:$N,Data!$A:$A,Clasament_Gold!$B14,Data!$C:$C,Clasament_Gold!J$1)</f>
        <v>0</v>
      </c>
      <c r="K14" s="40">
        <f>SUMIFS(Data!$N:$N,Data!$A:$A,Clasament_Gold!$B14,Data!$C:$C,Clasament_Gold!K$1)</f>
        <v>0</v>
      </c>
      <c r="L14" s="40">
        <f>SUMIFS(Data!$N:$N,Data!$A:$A,Clasament_Gold!$B14,Data!$C:$C,Clasament_Gold!L$1)</f>
        <v>0</v>
      </c>
      <c r="M14" s="40">
        <f>SUMIFS(Data!$N:$N,Data!$A:$A,Clasament_Gold!$B14,Data!$C:$C,Clasament_Gold!M$1)</f>
        <v>0</v>
      </c>
      <c r="N14" s="40">
        <f>SUMIFS(Data!$N:$N,Data!$A:$A,Clasament_Gold!$B14,Data!$C:$C,Clasament_Gold!N$1)</f>
        <v>0</v>
      </c>
      <c r="O14" s="41">
        <f>SUM(C14:N14)</f>
        <v>0</v>
      </c>
      <c r="P14" s="41">
        <f>SUMIF(Data!A:A,Clasament_Gold!B14,Data!D:D)</f>
        <v>0</v>
      </c>
    </row>
    <row r="15" spans="1:16">
      <c r="A15">
        <v>14</v>
      </c>
      <c r="B15" s="34" t="s">
        <v>106</v>
      </c>
      <c r="C15" s="40">
        <f>SUMIFS(Data!$N:$N,Data!$A:$A,Clasament_Gold!$B15,Data!$C:$C,Clasament_Gold!C$1)</f>
        <v>0</v>
      </c>
      <c r="D15" s="40">
        <f>SUMIFS(Data!$N:$N,Data!$A:$A,Clasament_Gold!$B15,Data!$C:$C,Clasament_Gold!D$1)</f>
        <v>0</v>
      </c>
      <c r="E15" s="40">
        <f>SUMIFS(Data!$N:$N,Data!$A:$A,Clasament_Gold!$B15,Data!$C:$C,Clasament_Gold!E$1)</f>
        <v>0</v>
      </c>
      <c r="F15" s="40">
        <f>SUMIFS(Data!$N:$N,Data!$A:$A,Clasament_Gold!$B15,Data!$C:$C,Clasament_Gold!F$1)</f>
        <v>0</v>
      </c>
      <c r="G15" s="40">
        <f>SUMIFS(Data!$N:$N,Data!$A:$A,Clasament_Gold!$B15,Data!$C:$C,Clasament_Gold!G$1)</f>
        <v>0</v>
      </c>
      <c r="H15" s="40">
        <f>SUMIFS(Data!$N:$N,Data!$A:$A,Clasament_Gold!$B15,Data!$C:$C,Clasament_Gold!H$1)</f>
        <v>0</v>
      </c>
      <c r="I15" s="40">
        <f>SUMIFS(Data!$N:$N,Data!$A:$A,Clasament_Gold!$B15,Data!$C:$C,Clasament_Gold!I$1)</f>
        <v>0</v>
      </c>
      <c r="J15" s="40">
        <f>SUMIFS(Data!$N:$N,Data!$A:$A,Clasament_Gold!$B15,Data!$C:$C,Clasament_Gold!J$1)</f>
        <v>0</v>
      </c>
      <c r="K15" s="40">
        <f>SUMIFS(Data!$N:$N,Data!$A:$A,Clasament_Gold!$B15,Data!$C:$C,Clasament_Gold!K$1)</f>
        <v>0</v>
      </c>
      <c r="L15" s="40">
        <f>SUMIFS(Data!$N:$N,Data!$A:$A,Clasament_Gold!$B15,Data!$C:$C,Clasament_Gold!L$1)</f>
        <v>0</v>
      </c>
      <c r="M15" s="40">
        <f>SUMIFS(Data!$N:$N,Data!$A:$A,Clasament_Gold!$B15,Data!$C:$C,Clasament_Gold!M$1)</f>
        <v>0</v>
      </c>
      <c r="N15" s="40">
        <f>SUMIFS(Data!$N:$N,Data!$A:$A,Clasament_Gold!$B15,Data!$C:$C,Clasament_Gold!N$1)</f>
        <v>0</v>
      </c>
      <c r="O15" s="41">
        <f>SUM(C15:N15)</f>
        <v>0</v>
      </c>
      <c r="P15" s="41">
        <f>SUMIF(Data!A:A,Clasament_Gold!B15,Data!D:D)</f>
        <v>0</v>
      </c>
    </row>
    <row r="16" spans="1:16">
      <c r="A16">
        <v>15</v>
      </c>
      <c r="B16" s="34" t="s">
        <v>77</v>
      </c>
      <c r="C16" s="40">
        <f>SUMIFS(Data!$N:$N,Data!$A:$A,Clasament_Gold!$B16,Data!$C:$C,Clasament_Gold!C$1)</f>
        <v>0</v>
      </c>
      <c r="D16" s="40">
        <f>SUMIFS(Data!$N:$N,Data!$A:$A,Clasament_Gold!$B16,Data!$C:$C,Clasament_Gold!D$1)</f>
        <v>0</v>
      </c>
      <c r="E16" s="40">
        <f>SUMIFS(Data!$N:$N,Data!$A:$A,Clasament_Gold!$B16,Data!$C:$C,Clasament_Gold!E$1)</f>
        <v>0</v>
      </c>
      <c r="F16" s="40">
        <f>SUMIFS(Data!$N:$N,Data!$A:$A,Clasament_Gold!$B16,Data!$C:$C,Clasament_Gold!F$1)</f>
        <v>0</v>
      </c>
      <c r="G16" s="40">
        <f>SUMIFS(Data!$N:$N,Data!$A:$A,Clasament_Gold!$B16,Data!$C:$C,Clasament_Gold!G$1)</f>
        <v>0</v>
      </c>
      <c r="H16" s="40">
        <f>SUMIFS(Data!$N:$N,Data!$A:$A,Clasament_Gold!$B16,Data!$C:$C,Clasament_Gold!H$1)</f>
        <v>0</v>
      </c>
      <c r="I16" s="40">
        <f>SUMIFS(Data!$N:$N,Data!$A:$A,Clasament_Gold!$B16,Data!$C:$C,Clasament_Gold!I$1)</f>
        <v>0</v>
      </c>
      <c r="J16" s="40">
        <f>SUMIFS(Data!$N:$N,Data!$A:$A,Clasament_Gold!$B16,Data!$C:$C,Clasament_Gold!J$1)</f>
        <v>0</v>
      </c>
      <c r="K16" s="40">
        <f>SUMIFS(Data!$N:$N,Data!$A:$A,Clasament_Gold!$B16,Data!$C:$C,Clasament_Gold!K$1)</f>
        <v>0</v>
      </c>
      <c r="L16" s="40">
        <f>SUMIFS(Data!$N:$N,Data!$A:$A,Clasament_Gold!$B16,Data!$C:$C,Clasament_Gold!L$1)</f>
        <v>0</v>
      </c>
      <c r="M16" s="40">
        <f>SUMIFS(Data!$N:$N,Data!$A:$A,Clasament_Gold!$B16,Data!$C:$C,Clasament_Gold!M$1)</f>
        <v>0</v>
      </c>
      <c r="N16" s="40">
        <f>SUMIFS(Data!$N:$N,Data!$A:$A,Clasament_Gold!$B16,Data!$C:$C,Clasament_Gold!N$1)</f>
        <v>0</v>
      </c>
      <c r="O16" s="41">
        <f>SUM(C16:N16)</f>
        <v>0</v>
      </c>
      <c r="P16" s="41">
        <f>SUMIF(Data!A:A,Clasament_Gold!B16,Data!D:D)</f>
        <v>0</v>
      </c>
    </row>
  </sheetData>
  <sortState ref="B2:P16">
    <sortCondition descending="1" ref="O2:O16"/>
    <sortCondition descending="1" ref="P2:P16"/>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zoomScale="85" zoomScaleNormal="85" workbookViewId="0">
      <pane xSplit="2" ySplit="1" topLeftCell="C2" activePane="bottomRight" state="frozen"/>
      <selection pane="topRight" activeCell="B1" sqref="B1"/>
      <selection pane="bottomLeft" activeCell="A2" sqref="A2"/>
      <selection pane="bottomRight" activeCell="B11" sqref="B11"/>
    </sheetView>
  </sheetViews>
  <sheetFormatPr defaultRowHeight="15"/>
  <cols>
    <col min="1" max="1" width="3.85546875" bestFit="1" customWidth="1"/>
    <col min="2" max="2" width="22.85546875" bestFit="1" customWidth="1"/>
    <col min="3" max="3" width="9.140625" style="29" customWidth="1"/>
    <col min="4" max="6" width="7.85546875" style="29" customWidth="1"/>
    <col min="7" max="7" width="9" style="29" bestFit="1" customWidth="1"/>
    <col min="8" max="8" width="9" style="26" bestFit="1" customWidth="1"/>
    <col min="9" max="14" width="7.85546875" style="26" customWidth="1"/>
    <col min="15" max="15" width="10.5703125" style="39" bestFit="1" customWidth="1"/>
    <col min="16" max="16" width="10" bestFit="1" customWidth="1"/>
  </cols>
  <sheetData>
    <row r="1" spans="1:16">
      <c r="A1" s="1" t="s">
        <v>102</v>
      </c>
      <c r="B1" s="1" t="s">
        <v>4</v>
      </c>
      <c r="C1" s="28">
        <v>1</v>
      </c>
      <c r="D1" s="28">
        <v>2</v>
      </c>
      <c r="E1" s="28">
        <v>3</v>
      </c>
      <c r="F1" s="28">
        <v>4</v>
      </c>
      <c r="G1" s="28">
        <v>5</v>
      </c>
      <c r="H1" s="27">
        <v>6</v>
      </c>
      <c r="I1" s="27">
        <v>7</v>
      </c>
      <c r="J1" s="28">
        <v>8</v>
      </c>
      <c r="K1" s="28">
        <v>9</v>
      </c>
      <c r="L1" s="27">
        <v>10</v>
      </c>
      <c r="M1" s="27">
        <v>11</v>
      </c>
      <c r="N1" s="28">
        <v>12</v>
      </c>
      <c r="O1" s="38" t="s">
        <v>101</v>
      </c>
      <c r="P1" s="1" t="s">
        <v>0</v>
      </c>
    </row>
    <row r="2" spans="1:16">
      <c r="A2">
        <v>1</v>
      </c>
      <c r="B2" t="s">
        <v>93</v>
      </c>
      <c r="C2" s="40">
        <f>SUMIFS(Data!$N:$N,Data!$A:$A,Clasament_Silver!$B2,Data!$C:$C,Clasament_Silver!C$1)</f>
        <v>6.6</v>
      </c>
      <c r="D2" s="40">
        <f>SUMIFS(Data!$N:$N,Data!$A:$A,Clasament_Silver!$B2,Data!$C:$C,Clasament_Silver!D$1)</f>
        <v>0</v>
      </c>
      <c r="E2" s="40">
        <f>SUMIFS(Data!$N:$N,Data!$A:$A,Clasament_Silver!$B2,Data!$C:$C,Clasament_Silver!E$1)</f>
        <v>0</v>
      </c>
      <c r="F2" s="40">
        <f>SUMIFS(Data!$N:$N,Data!$A:$A,Clasament_Silver!$B2,Data!$C:$C,Clasament_Silver!F$1)</f>
        <v>0</v>
      </c>
      <c r="G2" s="40">
        <f>SUMIFS(Data!$N:$N,Data!$A:$A,Clasament_Silver!$B2,Data!$C:$C,Clasament_Silver!G$1)</f>
        <v>0</v>
      </c>
      <c r="H2" s="40">
        <f>SUMIFS(Data!$N:$N,Data!$A:$A,Clasament_Silver!$B2,Data!$C:$C,Clasament_Silver!H$1)</f>
        <v>0</v>
      </c>
      <c r="I2" s="40">
        <f>SUMIFS(Data!$N:$N,Data!$A:$A,Clasament_Silver!$B2,Data!$C:$C,Clasament_Silver!I$1)</f>
        <v>0</v>
      </c>
      <c r="J2" s="40">
        <f>SUMIFS(Data!$N:$N,Data!$A:$A,Clasament_Silver!$B2,Data!$C:$C,Clasament_Silver!J$1)</f>
        <v>0</v>
      </c>
      <c r="K2" s="40">
        <f>SUMIFS(Data!$N:$N,Data!$A:$A,Clasament_Silver!$B2,Data!$C:$C,Clasament_Silver!K$1)</f>
        <v>0</v>
      </c>
      <c r="L2" s="40">
        <f>SUMIFS(Data!$N:$N,Data!$A:$A,Clasament_Silver!$B2,Data!$C:$C,Clasament_Silver!L$1)</f>
        <v>0</v>
      </c>
      <c r="M2" s="40">
        <f>SUMIFS(Data!$N:$N,Data!$A:$A,Clasament_Silver!$B2,Data!$C:$C,Clasament_Silver!M$1)</f>
        <v>0</v>
      </c>
      <c r="N2" s="40">
        <f>SUMIFS(Data!$N:$N,Data!$A:$A,Clasament_Silver!$B2,Data!$C:$C,Clasament_Silver!N$1)</f>
        <v>0</v>
      </c>
      <c r="O2" s="41">
        <f>SUM(C2:N2)</f>
        <v>6.6</v>
      </c>
      <c r="P2" s="41">
        <f>SUMIF(Data!A:A,B2,Data!D:D)</f>
        <v>41.7</v>
      </c>
    </row>
    <row r="3" spans="1:16">
      <c r="A3">
        <v>2</v>
      </c>
      <c r="B3" t="s">
        <v>147</v>
      </c>
      <c r="C3" s="40">
        <f>SUMIFS(Data!$N:$N,Data!$A:$A,Clasament_Silver!$B3,Data!$C:$C,Clasament_Silver!C$1)</f>
        <v>6.3</v>
      </c>
      <c r="D3" s="40">
        <f>SUMIFS(Data!$N:$N,Data!$A:$A,Clasament_Silver!$B3,Data!$C:$C,Clasament_Silver!D$1)</f>
        <v>0</v>
      </c>
      <c r="E3" s="40">
        <f>SUMIFS(Data!$N:$N,Data!$A:$A,Clasament_Silver!$B3,Data!$C:$C,Clasament_Silver!E$1)</f>
        <v>0</v>
      </c>
      <c r="F3" s="40">
        <f>SUMIFS(Data!$N:$N,Data!$A:$A,Clasament_Silver!$B3,Data!$C:$C,Clasament_Silver!F$1)</f>
        <v>0</v>
      </c>
      <c r="G3" s="40">
        <f>SUMIFS(Data!$N:$N,Data!$A:$A,Clasament_Silver!$B3,Data!$C:$C,Clasament_Silver!G$1)</f>
        <v>0</v>
      </c>
      <c r="H3" s="40">
        <f>SUMIFS(Data!$N:$N,Data!$A:$A,Clasament_Silver!$B3,Data!$C:$C,Clasament_Silver!H$1)</f>
        <v>0</v>
      </c>
      <c r="I3" s="40">
        <f>SUMIFS(Data!$N:$N,Data!$A:$A,Clasament_Silver!$B3,Data!$C:$C,Clasament_Silver!I$1)</f>
        <v>0</v>
      </c>
      <c r="J3" s="40">
        <f>SUMIFS(Data!$N:$N,Data!$A:$A,Clasament_Silver!$B3,Data!$C:$C,Clasament_Silver!J$1)</f>
        <v>0</v>
      </c>
      <c r="K3" s="40">
        <f>SUMIFS(Data!$N:$N,Data!$A:$A,Clasament_Silver!$B3,Data!$C:$C,Clasament_Silver!K$1)</f>
        <v>0</v>
      </c>
      <c r="L3" s="40">
        <f>SUMIFS(Data!$N:$N,Data!$A:$A,Clasament_Silver!$B3,Data!$C:$C,Clasament_Silver!L$1)</f>
        <v>0</v>
      </c>
      <c r="M3" s="40">
        <f>SUMIFS(Data!$N:$N,Data!$A:$A,Clasament_Silver!$B3,Data!$C:$C,Clasament_Silver!M$1)</f>
        <v>0</v>
      </c>
      <c r="N3" s="40">
        <f>SUMIFS(Data!$N:$N,Data!$A:$A,Clasament_Silver!$B3,Data!$C:$C,Clasament_Silver!N$1)</f>
        <v>0</v>
      </c>
      <c r="O3" s="41">
        <f>SUM(C3:N3)</f>
        <v>6.3</v>
      </c>
      <c r="P3" s="41">
        <f>SUMIF(Data!A:A,B3,Data!D:D)</f>
        <v>44.3</v>
      </c>
    </row>
    <row r="4" spans="1:16">
      <c r="A4">
        <v>3</v>
      </c>
      <c r="B4" t="s">
        <v>140</v>
      </c>
      <c r="C4" s="40">
        <f>SUMIFS(Data!$N:$N,Data!$A:$A,Clasament_Silver!$B4,Data!$C:$C,Clasament_Silver!C$1)</f>
        <v>3.1999999999999997</v>
      </c>
      <c r="D4" s="40">
        <f>SUMIFS(Data!$N:$N,Data!$A:$A,Clasament_Silver!$B4,Data!$C:$C,Clasament_Silver!D$1)</f>
        <v>0</v>
      </c>
      <c r="E4" s="40">
        <f>SUMIFS(Data!$N:$N,Data!$A:$A,Clasament_Silver!$B4,Data!$C:$C,Clasament_Silver!E$1)</f>
        <v>0</v>
      </c>
      <c r="F4" s="40">
        <f>SUMIFS(Data!$N:$N,Data!$A:$A,Clasament_Silver!$B4,Data!$C:$C,Clasament_Silver!F$1)</f>
        <v>0</v>
      </c>
      <c r="G4" s="40">
        <f>SUMIFS(Data!$N:$N,Data!$A:$A,Clasament_Silver!$B4,Data!$C:$C,Clasament_Silver!G$1)</f>
        <v>0</v>
      </c>
      <c r="H4" s="40">
        <f>SUMIFS(Data!$N:$N,Data!$A:$A,Clasament_Silver!$B4,Data!$C:$C,Clasament_Silver!H$1)</f>
        <v>0</v>
      </c>
      <c r="I4" s="40">
        <f>SUMIFS(Data!$N:$N,Data!$A:$A,Clasament_Silver!$B4,Data!$C:$C,Clasament_Silver!I$1)</f>
        <v>0</v>
      </c>
      <c r="J4" s="40">
        <f>SUMIFS(Data!$N:$N,Data!$A:$A,Clasament_Silver!$B4,Data!$C:$C,Clasament_Silver!J$1)</f>
        <v>0</v>
      </c>
      <c r="K4" s="40">
        <f>SUMIFS(Data!$N:$N,Data!$A:$A,Clasament_Silver!$B4,Data!$C:$C,Clasament_Silver!K$1)</f>
        <v>0</v>
      </c>
      <c r="L4" s="40">
        <f>SUMIFS(Data!$N:$N,Data!$A:$A,Clasament_Silver!$B4,Data!$C:$C,Clasament_Silver!L$1)</f>
        <v>0</v>
      </c>
      <c r="M4" s="40">
        <f>SUMIFS(Data!$N:$N,Data!$A:$A,Clasament_Silver!$B4,Data!$C:$C,Clasament_Silver!M$1)</f>
        <v>0</v>
      </c>
      <c r="N4" s="40">
        <f>SUMIFS(Data!$N:$N,Data!$A:$A,Clasament_Silver!$B4,Data!$C:$C,Clasament_Silver!N$1)</f>
        <v>0</v>
      </c>
      <c r="O4" s="41">
        <f>SUM(C4:N4)</f>
        <v>3.1999999999999997</v>
      </c>
      <c r="P4" s="41">
        <f>SUMIF(Data!A:A,B4,Data!D:D)</f>
        <v>21.2</v>
      </c>
    </row>
    <row r="5" spans="1:16">
      <c r="A5">
        <v>4</v>
      </c>
      <c r="B5" t="s">
        <v>135</v>
      </c>
      <c r="C5" s="40">
        <f>SUMIFS(Data!$N:$N,Data!$A:$A,Clasament_Silver!$B5,Data!$C:$C,Clasament_Silver!C$1)</f>
        <v>3</v>
      </c>
      <c r="D5" s="40">
        <f>SUMIFS(Data!$N:$N,Data!$A:$A,Clasament_Silver!$B5,Data!$C:$C,Clasament_Silver!D$1)</f>
        <v>0</v>
      </c>
      <c r="E5" s="40">
        <f>SUMIFS(Data!$N:$N,Data!$A:$A,Clasament_Silver!$B5,Data!$C:$C,Clasament_Silver!E$1)</f>
        <v>0</v>
      </c>
      <c r="F5" s="40">
        <f>SUMIFS(Data!$N:$N,Data!$A:$A,Clasament_Silver!$B5,Data!$C:$C,Clasament_Silver!F$1)</f>
        <v>0</v>
      </c>
      <c r="G5" s="40">
        <f>SUMIFS(Data!$N:$N,Data!$A:$A,Clasament_Silver!$B5,Data!$C:$C,Clasament_Silver!G$1)</f>
        <v>0</v>
      </c>
      <c r="H5" s="40">
        <f>SUMIFS(Data!$N:$N,Data!$A:$A,Clasament_Silver!$B5,Data!$C:$C,Clasament_Silver!H$1)</f>
        <v>0</v>
      </c>
      <c r="I5" s="40">
        <f>SUMIFS(Data!$N:$N,Data!$A:$A,Clasament_Silver!$B5,Data!$C:$C,Clasament_Silver!I$1)</f>
        <v>0</v>
      </c>
      <c r="J5" s="40">
        <f>SUMIFS(Data!$N:$N,Data!$A:$A,Clasament_Silver!$B5,Data!$C:$C,Clasament_Silver!J$1)</f>
        <v>0</v>
      </c>
      <c r="K5" s="40">
        <f>SUMIFS(Data!$N:$N,Data!$A:$A,Clasament_Silver!$B5,Data!$C:$C,Clasament_Silver!K$1)</f>
        <v>0</v>
      </c>
      <c r="L5" s="40">
        <f>SUMIFS(Data!$N:$N,Data!$A:$A,Clasament_Silver!$B5,Data!$C:$C,Clasament_Silver!L$1)</f>
        <v>0</v>
      </c>
      <c r="M5" s="40">
        <f>SUMIFS(Data!$N:$N,Data!$A:$A,Clasament_Silver!$B5,Data!$C:$C,Clasament_Silver!M$1)</f>
        <v>0</v>
      </c>
      <c r="N5" s="40">
        <f>SUMIFS(Data!$N:$N,Data!$A:$A,Clasament_Silver!$B5,Data!$C:$C,Clasament_Silver!N$1)</f>
        <v>0</v>
      </c>
      <c r="O5" s="41">
        <f>SUM(C5:N5)</f>
        <v>3</v>
      </c>
      <c r="P5" s="41">
        <f>SUMIF(Data!A:A,B5,Data!D:D)</f>
        <v>30.1</v>
      </c>
    </row>
    <row r="6" spans="1:16">
      <c r="A6">
        <v>5</v>
      </c>
      <c r="B6" t="s">
        <v>194</v>
      </c>
      <c r="C6" s="40">
        <f>SUMIFS(Data!$N:$N,Data!$A:$A,Clasament_Silver!$B6,Data!$C:$C,Clasament_Silver!C$1)</f>
        <v>2.9000000000000004</v>
      </c>
      <c r="D6" s="40">
        <f>SUMIFS(Data!$N:$N,Data!$A:$A,Clasament_Silver!$B6,Data!$C:$C,Clasament_Silver!D$1)</f>
        <v>0</v>
      </c>
      <c r="E6" s="40">
        <f>SUMIFS(Data!$N:$N,Data!$A:$A,Clasament_Silver!$B6,Data!$C:$C,Clasament_Silver!E$1)</f>
        <v>0</v>
      </c>
      <c r="F6" s="40">
        <f>SUMIFS(Data!$N:$N,Data!$A:$A,Clasament_Silver!$B6,Data!$C:$C,Clasament_Silver!F$1)</f>
        <v>0</v>
      </c>
      <c r="G6" s="40">
        <f>SUMIFS(Data!$N:$N,Data!$A:$A,Clasament_Silver!$B6,Data!$C:$C,Clasament_Silver!G$1)</f>
        <v>0</v>
      </c>
      <c r="H6" s="40">
        <f>SUMIFS(Data!$N:$N,Data!$A:$A,Clasament_Silver!$B6,Data!$C:$C,Clasament_Silver!H$1)</f>
        <v>0</v>
      </c>
      <c r="I6" s="40">
        <f>SUMIFS(Data!$N:$N,Data!$A:$A,Clasament_Silver!$B6,Data!$C:$C,Clasament_Silver!I$1)</f>
        <v>0</v>
      </c>
      <c r="J6" s="40">
        <f>SUMIFS(Data!$N:$N,Data!$A:$A,Clasament_Silver!$B6,Data!$C:$C,Clasament_Silver!J$1)</f>
        <v>0</v>
      </c>
      <c r="K6" s="40">
        <f>SUMIFS(Data!$N:$N,Data!$A:$A,Clasament_Silver!$B6,Data!$C:$C,Clasament_Silver!K$1)</f>
        <v>0</v>
      </c>
      <c r="L6" s="40">
        <f>SUMIFS(Data!$N:$N,Data!$A:$A,Clasament_Silver!$B6,Data!$C:$C,Clasament_Silver!L$1)</f>
        <v>0</v>
      </c>
      <c r="M6" s="40">
        <f>SUMIFS(Data!$N:$N,Data!$A:$A,Clasament_Silver!$B6,Data!$C:$C,Clasament_Silver!M$1)</f>
        <v>0</v>
      </c>
      <c r="N6" s="40">
        <f>SUMIFS(Data!$N:$N,Data!$A:$A,Clasament_Silver!$B6,Data!$C:$C,Clasament_Silver!N$1)</f>
        <v>0</v>
      </c>
      <c r="O6" s="41">
        <f>SUM(C6:N6)</f>
        <v>2.9000000000000004</v>
      </c>
      <c r="P6" s="41">
        <f>SUMIF(Data!A:A,B6,Data!D:D)</f>
        <v>10</v>
      </c>
    </row>
    <row r="7" spans="1:16">
      <c r="A7">
        <v>6</v>
      </c>
      <c r="B7" t="s">
        <v>144</v>
      </c>
      <c r="C7" s="40">
        <f>SUMIFS(Data!$N:$N,Data!$A:$A,Clasament_Silver!$B7,Data!$C:$C,Clasament_Silver!C$1)</f>
        <v>2.65</v>
      </c>
      <c r="D7" s="40">
        <f>SUMIFS(Data!$N:$N,Data!$A:$A,Clasament_Silver!$B7,Data!$C:$C,Clasament_Silver!D$1)</f>
        <v>0</v>
      </c>
      <c r="E7" s="40">
        <f>SUMIFS(Data!$N:$N,Data!$A:$A,Clasament_Silver!$B7,Data!$C:$C,Clasament_Silver!E$1)</f>
        <v>0</v>
      </c>
      <c r="F7" s="40">
        <f>SUMIFS(Data!$N:$N,Data!$A:$A,Clasament_Silver!$B7,Data!$C:$C,Clasament_Silver!F$1)</f>
        <v>0</v>
      </c>
      <c r="G7" s="40">
        <f>SUMIFS(Data!$N:$N,Data!$A:$A,Clasament_Silver!$B7,Data!$C:$C,Clasament_Silver!G$1)</f>
        <v>0</v>
      </c>
      <c r="H7" s="40">
        <f>SUMIFS(Data!$N:$N,Data!$A:$A,Clasament_Silver!$B7,Data!$C:$C,Clasament_Silver!H$1)</f>
        <v>0</v>
      </c>
      <c r="I7" s="40">
        <f>SUMIFS(Data!$N:$N,Data!$A:$A,Clasament_Silver!$B7,Data!$C:$C,Clasament_Silver!I$1)</f>
        <v>0</v>
      </c>
      <c r="J7" s="40">
        <f>SUMIFS(Data!$N:$N,Data!$A:$A,Clasament_Silver!$B7,Data!$C:$C,Clasament_Silver!J$1)</f>
        <v>0</v>
      </c>
      <c r="K7" s="40">
        <f>SUMIFS(Data!$N:$N,Data!$A:$A,Clasament_Silver!$B7,Data!$C:$C,Clasament_Silver!K$1)</f>
        <v>0</v>
      </c>
      <c r="L7" s="40">
        <f>SUMIFS(Data!$N:$N,Data!$A:$A,Clasament_Silver!$B7,Data!$C:$C,Clasament_Silver!L$1)</f>
        <v>0</v>
      </c>
      <c r="M7" s="40">
        <f>SUMIFS(Data!$N:$N,Data!$A:$A,Clasament_Silver!$B7,Data!$C:$C,Clasament_Silver!M$1)</f>
        <v>0</v>
      </c>
      <c r="N7" s="40">
        <f>SUMIFS(Data!$N:$N,Data!$A:$A,Clasament_Silver!$B7,Data!$C:$C,Clasament_Silver!N$1)</f>
        <v>0</v>
      </c>
      <c r="O7" s="41">
        <f>SUM(C7:N7)</f>
        <v>2.65</v>
      </c>
      <c r="P7" s="41">
        <f>SUMIF(Data!A:A,B7,Data!D:D)</f>
        <v>10</v>
      </c>
    </row>
    <row r="8" spans="1:16">
      <c r="A8">
        <v>7</v>
      </c>
      <c r="B8" t="s">
        <v>75</v>
      </c>
      <c r="C8" s="40">
        <f>SUMIFS(Data!$N:$N,Data!$A:$A,Clasament_Silver!$B8,Data!$C:$C,Clasament_Silver!C$1)</f>
        <v>2.2999999999999998</v>
      </c>
      <c r="D8" s="40">
        <f>SUMIFS(Data!$N:$N,Data!$A:$A,Clasament_Silver!$B8,Data!$C:$C,Clasament_Silver!D$1)</f>
        <v>0</v>
      </c>
      <c r="E8" s="40">
        <f>SUMIFS(Data!$N:$N,Data!$A:$A,Clasament_Silver!$B8,Data!$C:$C,Clasament_Silver!E$1)</f>
        <v>0</v>
      </c>
      <c r="F8" s="40">
        <f>SUMIFS(Data!$N:$N,Data!$A:$A,Clasament_Silver!$B8,Data!$C:$C,Clasament_Silver!F$1)</f>
        <v>0</v>
      </c>
      <c r="G8" s="40">
        <f>SUMIFS(Data!$N:$N,Data!$A:$A,Clasament_Silver!$B8,Data!$C:$C,Clasament_Silver!G$1)</f>
        <v>0</v>
      </c>
      <c r="H8" s="40">
        <f>SUMIFS(Data!$N:$N,Data!$A:$A,Clasament_Silver!$B8,Data!$C:$C,Clasament_Silver!H$1)</f>
        <v>0</v>
      </c>
      <c r="I8" s="40">
        <f>SUMIFS(Data!$N:$N,Data!$A:$A,Clasament_Silver!$B8,Data!$C:$C,Clasament_Silver!I$1)</f>
        <v>0</v>
      </c>
      <c r="J8" s="40">
        <f>SUMIFS(Data!$N:$N,Data!$A:$A,Clasament_Silver!$B8,Data!$C:$C,Clasament_Silver!J$1)</f>
        <v>0</v>
      </c>
      <c r="K8" s="40">
        <f>SUMIFS(Data!$N:$N,Data!$A:$A,Clasament_Silver!$B8,Data!$C:$C,Clasament_Silver!K$1)</f>
        <v>0</v>
      </c>
      <c r="L8" s="40">
        <f>SUMIFS(Data!$N:$N,Data!$A:$A,Clasament_Silver!$B8,Data!$C:$C,Clasament_Silver!L$1)</f>
        <v>0</v>
      </c>
      <c r="M8" s="40">
        <f>SUMIFS(Data!$N:$N,Data!$A:$A,Clasament_Silver!$B8,Data!$C:$C,Clasament_Silver!M$1)</f>
        <v>0</v>
      </c>
      <c r="N8" s="40">
        <f>SUMIFS(Data!$N:$N,Data!$A:$A,Clasament_Silver!$B8,Data!$C:$C,Clasament_Silver!N$1)</f>
        <v>0</v>
      </c>
      <c r="O8" s="41">
        <f>SUM(C8:N8)</f>
        <v>2.2999999999999998</v>
      </c>
      <c r="P8" s="41">
        <f>SUMIF(Data!A:A,B8,Data!D:D)</f>
        <v>15</v>
      </c>
    </row>
    <row r="9" spans="1:16">
      <c r="A9">
        <v>8</v>
      </c>
      <c r="B9" t="s">
        <v>146</v>
      </c>
      <c r="C9" s="40">
        <f>SUMIFS(Data!$N:$N,Data!$A:$A,Clasament_Silver!$B9,Data!$C:$C,Clasament_Silver!C$1)</f>
        <v>2.1</v>
      </c>
      <c r="D9" s="40">
        <f>SUMIFS(Data!$N:$N,Data!$A:$A,Clasament_Silver!$B9,Data!$C:$C,Clasament_Silver!D$1)</f>
        <v>0</v>
      </c>
      <c r="E9" s="40">
        <f>SUMIFS(Data!$N:$N,Data!$A:$A,Clasament_Silver!$B9,Data!$C:$C,Clasament_Silver!E$1)</f>
        <v>0</v>
      </c>
      <c r="F9" s="40">
        <f>SUMIFS(Data!$N:$N,Data!$A:$A,Clasament_Silver!$B9,Data!$C:$C,Clasament_Silver!F$1)</f>
        <v>0</v>
      </c>
      <c r="G9" s="40">
        <f>SUMIFS(Data!$N:$N,Data!$A:$A,Clasament_Silver!$B9,Data!$C:$C,Clasament_Silver!G$1)</f>
        <v>0</v>
      </c>
      <c r="H9" s="40">
        <f>SUMIFS(Data!$N:$N,Data!$A:$A,Clasament_Silver!$B9,Data!$C:$C,Clasament_Silver!H$1)</f>
        <v>0</v>
      </c>
      <c r="I9" s="40">
        <f>SUMIFS(Data!$N:$N,Data!$A:$A,Clasament_Silver!$B9,Data!$C:$C,Clasament_Silver!I$1)</f>
        <v>0</v>
      </c>
      <c r="J9" s="40">
        <f>SUMIFS(Data!$N:$N,Data!$A:$A,Clasament_Silver!$B9,Data!$C:$C,Clasament_Silver!J$1)</f>
        <v>0</v>
      </c>
      <c r="K9" s="40">
        <f>SUMIFS(Data!$N:$N,Data!$A:$A,Clasament_Silver!$B9,Data!$C:$C,Clasament_Silver!K$1)</f>
        <v>0</v>
      </c>
      <c r="L9" s="40">
        <f>SUMIFS(Data!$N:$N,Data!$A:$A,Clasament_Silver!$B9,Data!$C:$C,Clasament_Silver!L$1)</f>
        <v>0</v>
      </c>
      <c r="M9" s="40">
        <f>SUMIFS(Data!$N:$N,Data!$A:$A,Clasament_Silver!$B9,Data!$C:$C,Clasament_Silver!M$1)</f>
        <v>0</v>
      </c>
      <c r="N9" s="40">
        <f>SUMIFS(Data!$N:$N,Data!$A:$A,Clasament_Silver!$B9,Data!$C:$C,Clasament_Silver!N$1)</f>
        <v>0</v>
      </c>
      <c r="O9" s="41">
        <f>SUM(C9:N9)</f>
        <v>2.1</v>
      </c>
      <c r="P9" s="41">
        <f>SUMIF(Data!A:A,B9,Data!D:D)</f>
        <v>10</v>
      </c>
    </row>
    <row r="10" spans="1:16">
      <c r="A10">
        <v>9</v>
      </c>
      <c r="B10" t="s">
        <v>196</v>
      </c>
      <c r="C10" s="40">
        <f>SUMIFS(Data!$N:$N,Data!$A:$A,Clasament_Silver!$B10,Data!$C:$C,Clasament_Silver!C$1)</f>
        <v>1.75</v>
      </c>
      <c r="D10" s="40">
        <f>SUMIFS(Data!$N:$N,Data!$A:$A,Clasament_Silver!$B10,Data!$C:$C,Clasament_Silver!D$1)</f>
        <v>0</v>
      </c>
      <c r="E10" s="40">
        <f>SUMIFS(Data!$N:$N,Data!$A:$A,Clasament_Silver!$B10,Data!$C:$C,Clasament_Silver!E$1)</f>
        <v>0</v>
      </c>
      <c r="F10" s="40">
        <f>SUMIFS(Data!$N:$N,Data!$A:$A,Clasament_Silver!$B10,Data!$C:$C,Clasament_Silver!F$1)</f>
        <v>0</v>
      </c>
      <c r="G10" s="40">
        <f>SUMIFS(Data!$N:$N,Data!$A:$A,Clasament_Silver!$B10,Data!$C:$C,Clasament_Silver!G$1)</f>
        <v>0</v>
      </c>
      <c r="H10" s="40">
        <f>SUMIFS(Data!$N:$N,Data!$A:$A,Clasament_Silver!$B10,Data!$C:$C,Clasament_Silver!H$1)</f>
        <v>0</v>
      </c>
      <c r="I10" s="40">
        <f>SUMIFS(Data!$N:$N,Data!$A:$A,Clasament_Silver!$B10,Data!$C:$C,Clasament_Silver!I$1)</f>
        <v>0</v>
      </c>
      <c r="J10" s="40">
        <f>SUMIFS(Data!$N:$N,Data!$A:$A,Clasament_Silver!$B10,Data!$C:$C,Clasament_Silver!J$1)</f>
        <v>0</v>
      </c>
      <c r="K10" s="40">
        <f>SUMIFS(Data!$N:$N,Data!$A:$A,Clasament_Silver!$B10,Data!$C:$C,Clasament_Silver!K$1)</f>
        <v>0</v>
      </c>
      <c r="L10" s="40">
        <f>SUMIFS(Data!$N:$N,Data!$A:$A,Clasament_Silver!$B10,Data!$C:$C,Clasament_Silver!L$1)</f>
        <v>0</v>
      </c>
      <c r="M10" s="40">
        <f>SUMIFS(Data!$N:$N,Data!$A:$A,Clasament_Silver!$B10,Data!$C:$C,Clasament_Silver!M$1)</f>
        <v>0</v>
      </c>
      <c r="N10" s="40">
        <f>SUMIFS(Data!$N:$N,Data!$A:$A,Clasament_Silver!$B10,Data!$C:$C,Clasament_Silver!N$1)</f>
        <v>0</v>
      </c>
      <c r="O10" s="41">
        <f>SUM(C10:N10)</f>
        <v>1.75</v>
      </c>
      <c r="P10" s="41">
        <f>SUMIF(Data!A:A,B10,Data!D:D)</f>
        <v>6</v>
      </c>
    </row>
    <row r="11" spans="1:16">
      <c r="A11">
        <v>10</v>
      </c>
      <c r="B11" s="34" t="s">
        <v>107</v>
      </c>
      <c r="C11" s="40">
        <f>SUMIFS(Data!$N:$N,Data!$A:$A,Clasament_Silver!$B11,Data!$C:$C,Clasament_Silver!C$1)</f>
        <v>0</v>
      </c>
      <c r="D11" s="40">
        <f>SUMIFS(Data!$N:$N,Data!$A:$A,Clasament_Silver!$B11,Data!$C:$C,Clasament_Silver!D$1)</f>
        <v>0</v>
      </c>
      <c r="E11" s="40">
        <f>SUMIFS(Data!$N:$N,Data!$A:$A,Clasament_Silver!$B11,Data!$C:$C,Clasament_Silver!E$1)</f>
        <v>0</v>
      </c>
      <c r="F11" s="40">
        <f>SUMIFS(Data!$N:$N,Data!$A:$A,Clasament_Silver!$B11,Data!$C:$C,Clasament_Silver!F$1)</f>
        <v>0</v>
      </c>
      <c r="G11" s="40">
        <f>SUMIFS(Data!$N:$N,Data!$A:$A,Clasament_Silver!$B11,Data!$C:$C,Clasament_Silver!G$1)</f>
        <v>0</v>
      </c>
      <c r="H11" s="40">
        <f>SUMIFS(Data!$N:$N,Data!$A:$A,Clasament_Silver!$B11,Data!$C:$C,Clasament_Silver!H$1)</f>
        <v>0</v>
      </c>
      <c r="I11" s="40">
        <f>SUMIFS(Data!$N:$N,Data!$A:$A,Clasament_Silver!$B11,Data!$C:$C,Clasament_Silver!I$1)</f>
        <v>0</v>
      </c>
      <c r="J11" s="40">
        <f>SUMIFS(Data!$N:$N,Data!$A:$A,Clasament_Silver!$B11,Data!$C:$C,Clasament_Silver!J$1)</f>
        <v>0</v>
      </c>
      <c r="K11" s="40">
        <f>SUMIFS(Data!$N:$N,Data!$A:$A,Clasament_Silver!$B11,Data!$C:$C,Clasament_Silver!K$1)</f>
        <v>0</v>
      </c>
      <c r="L11" s="40">
        <f>SUMIFS(Data!$N:$N,Data!$A:$A,Clasament_Silver!$B11,Data!$C:$C,Clasament_Silver!L$1)</f>
        <v>0</v>
      </c>
      <c r="M11" s="40">
        <f>SUMIFS(Data!$N:$N,Data!$A:$A,Clasament_Silver!$B11,Data!$C:$C,Clasament_Silver!M$1)</f>
        <v>0</v>
      </c>
      <c r="N11" s="40">
        <f>SUMIFS(Data!$N:$N,Data!$A:$A,Clasament_Silver!$B11,Data!$C:$C,Clasament_Silver!N$1)</f>
        <v>0</v>
      </c>
      <c r="O11" s="41">
        <f>SUM(C11:N11)</f>
        <v>0</v>
      </c>
      <c r="P11" s="41">
        <f>SUMIF(Data!A:A,B11,Data!D:D)</f>
        <v>0</v>
      </c>
    </row>
    <row r="12" spans="1:16">
      <c r="A12">
        <v>11</v>
      </c>
      <c r="B12" s="35" t="s">
        <v>143</v>
      </c>
      <c r="C12" s="40">
        <f>SUMIFS(Data!$N:$N,Data!$A:$A,Clasament_Silver!$B12,Data!$C:$C,Clasament_Silver!C$1)</f>
        <v>0</v>
      </c>
      <c r="D12" s="40">
        <f>SUMIFS(Data!$N:$N,Data!$A:$A,Clasament_Silver!$B12,Data!$C:$C,Clasament_Silver!D$1)</f>
        <v>0</v>
      </c>
      <c r="E12" s="40">
        <f>SUMIFS(Data!$N:$N,Data!$A:$A,Clasament_Silver!$B12,Data!$C:$C,Clasament_Silver!E$1)</f>
        <v>0</v>
      </c>
      <c r="F12" s="40">
        <f>SUMIFS(Data!$N:$N,Data!$A:$A,Clasament_Silver!$B12,Data!$C:$C,Clasament_Silver!F$1)</f>
        <v>0</v>
      </c>
      <c r="G12" s="40">
        <f>SUMIFS(Data!$N:$N,Data!$A:$A,Clasament_Silver!$B12,Data!$C:$C,Clasament_Silver!G$1)</f>
        <v>0</v>
      </c>
      <c r="H12" s="40">
        <f>SUMIFS(Data!$N:$N,Data!$A:$A,Clasament_Silver!$B12,Data!$C:$C,Clasament_Silver!H$1)</f>
        <v>0</v>
      </c>
      <c r="I12" s="40">
        <f>SUMIFS(Data!$N:$N,Data!$A:$A,Clasament_Silver!$B12,Data!$C:$C,Clasament_Silver!I$1)</f>
        <v>0</v>
      </c>
      <c r="J12" s="40">
        <f>SUMIFS(Data!$N:$N,Data!$A:$A,Clasament_Silver!$B12,Data!$C:$C,Clasament_Silver!J$1)</f>
        <v>0</v>
      </c>
      <c r="K12" s="40">
        <f>SUMIFS(Data!$N:$N,Data!$A:$A,Clasament_Silver!$B12,Data!$C:$C,Clasament_Silver!K$1)</f>
        <v>0</v>
      </c>
      <c r="L12" s="40">
        <f>SUMIFS(Data!$N:$N,Data!$A:$A,Clasament_Silver!$B12,Data!$C:$C,Clasament_Silver!L$1)</f>
        <v>0</v>
      </c>
      <c r="M12" s="40">
        <f>SUMIFS(Data!$N:$N,Data!$A:$A,Clasament_Silver!$B12,Data!$C:$C,Clasament_Silver!M$1)</f>
        <v>0</v>
      </c>
      <c r="N12" s="40">
        <f>SUMIFS(Data!$N:$N,Data!$A:$A,Clasament_Silver!$B12,Data!$C:$C,Clasament_Silver!N$1)</f>
        <v>0</v>
      </c>
      <c r="O12" s="41">
        <f>SUM(C12:N12)</f>
        <v>0</v>
      </c>
      <c r="P12" s="41">
        <f>SUMIF(Data!A:A,B12,Data!D:D)</f>
        <v>0</v>
      </c>
    </row>
    <row r="13" spans="1:16">
      <c r="A13">
        <v>12</v>
      </c>
      <c r="B13" s="34" t="s">
        <v>141</v>
      </c>
      <c r="C13" s="40">
        <f>SUMIFS(Data!$N:$N,Data!$A:$A,Clasament_Silver!$B13,Data!$C:$C,Clasament_Silver!C$1)</f>
        <v>0</v>
      </c>
      <c r="D13" s="40">
        <f>SUMIFS(Data!$N:$N,Data!$A:$A,Clasament_Silver!$B13,Data!$C:$C,Clasament_Silver!D$1)</f>
        <v>0</v>
      </c>
      <c r="E13" s="40">
        <f>SUMIFS(Data!$N:$N,Data!$A:$A,Clasament_Silver!$B13,Data!$C:$C,Clasament_Silver!E$1)</f>
        <v>0</v>
      </c>
      <c r="F13" s="40">
        <f>SUMIFS(Data!$N:$N,Data!$A:$A,Clasament_Silver!$B13,Data!$C:$C,Clasament_Silver!F$1)</f>
        <v>0</v>
      </c>
      <c r="G13" s="40">
        <f>SUMIFS(Data!$N:$N,Data!$A:$A,Clasament_Silver!$B13,Data!$C:$C,Clasament_Silver!G$1)</f>
        <v>0</v>
      </c>
      <c r="H13" s="40">
        <f>SUMIFS(Data!$N:$N,Data!$A:$A,Clasament_Silver!$B13,Data!$C:$C,Clasament_Silver!H$1)</f>
        <v>0</v>
      </c>
      <c r="I13" s="40">
        <f>SUMIFS(Data!$N:$N,Data!$A:$A,Clasament_Silver!$B13,Data!$C:$C,Clasament_Silver!I$1)</f>
        <v>0</v>
      </c>
      <c r="J13" s="40">
        <f>SUMIFS(Data!$N:$N,Data!$A:$A,Clasament_Silver!$B13,Data!$C:$C,Clasament_Silver!J$1)</f>
        <v>0</v>
      </c>
      <c r="K13" s="40">
        <f>SUMIFS(Data!$N:$N,Data!$A:$A,Clasament_Silver!$B13,Data!$C:$C,Clasament_Silver!K$1)</f>
        <v>0</v>
      </c>
      <c r="L13" s="40">
        <f>SUMIFS(Data!$N:$N,Data!$A:$A,Clasament_Silver!$B13,Data!$C:$C,Clasament_Silver!L$1)</f>
        <v>0</v>
      </c>
      <c r="M13" s="40">
        <f>SUMIFS(Data!$N:$N,Data!$A:$A,Clasament_Silver!$B13,Data!$C:$C,Clasament_Silver!M$1)</f>
        <v>0</v>
      </c>
      <c r="N13" s="40">
        <f>SUMIFS(Data!$N:$N,Data!$A:$A,Clasament_Silver!$B13,Data!$C:$C,Clasament_Silver!N$1)</f>
        <v>0</v>
      </c>
      <c r="O13" s="41">
        <f>SUM(C13:N13)</f>
        <v>0</v>
      </c>
      <c r="P13" s="41">
        <f>SUMIF(Data!A:A,B13,Data!D:D)</f>
        <v>0</v>
      </c>
    </row>
    <row r="14" spans="1:16">
      <c r="A14">
        <v>13</v>
      </c>
      <c r="B14" s="34" t="s">
        <v>145</v>
      </c>
      <c r="C14" s="40">
        <f>SUMIFS(Data!$N:$N,Data!$A:$A,Clasament_Silver!$B14,Data!$C:$C,Clasament_Silver!C$1)</f>
        <v>0</v>
      </c>
      <c r="D14" s="40">
        <f>SUMIFS(Data!$N:$N,Data!$A:$A,Clasament_Silver!$B14,Data!$C:$C,Clasament_Silver!D$1)</f>
        <v>0</v>
      </c>
      <c r="E14" s="40">
        <f>SUMIFS(Data!$N:$N,Data!$A:$A,Clasament_Silver!$B14,Data!$C:$C,Clasament_Silver!E$1)</f>
        <v>0</v>
      </c>
      <c r="F14" s="40">
        <f>SUMIFS(Data!$N:$N,Data!$A:$A,Clasament_Silver!$B14,Data!$C:$C,Clasament_Silver!F$1)</f>
        <v>0</v>
      </c>
      <c r="G14" s="40">
        <f>SUMIFS(Data!$N:$N,Data!$A:$A,Clasament_Silver!$B14,Data!$C:$C,Clasament_Silver!G$1)</f>
        <v>0</v>
      </c>
      <c r="H14" s="40">
        <f>SUMIFS(Data!$N:$N,Data!$A:$A,Clasament_Silver!$B14,Data!$C:$C,Clasament_Silver!H$1)</f>
        <v>0</v>
      </c>
      <c r="I14" s="40">
        <f>SUMIFS(Data!$N:$N,Data!$A:$A,Clasament_Silver!$B14,Data!$C:$C,Clasament_Silver!I$1)</f>
        <v>0</v>
      </c>
      <c r="J14" s="40">
        <f>SUMIFS(Data!$N:$N,Data!$A:$A,Clasament_Silver!$B14,Data!$C:$C,Clasament_Silver!J$1)</f>
        <v>0</v>
      </c>
      <c r="K14" s="40">
        <f>SUMIFS(Data!$N:$N,Data!$A:$A,Clasament_Silver!$B14,Data!$C:$C,Clasament_Silver!K$1)</f>
        <v>0</v>
      </c>
      <c r="L14" s="40">
        <f>SUMIFS(Data!$N:$N,Data!$A:$A,Clasament_Silver!$B14,Data!$C:$C,Clasament_Silver!L$1)</f>
        <v>0</v>
      </c>
      <c r="M14" s="40">
        <f>SUMIFS(Data!$N:$N,Data!$A:$A,Clasament_Silver!$B14,Data!$C:$C,Clasament_Silver!M$1)</f>
        <v>0</v>
      </c>
      <c r="N14" s="40">
        <f>SUMIFS(Data!$N:$N,Data!$A:$A,Clasament_Silver!$B14,Data!$C:$C,Clasament_Silver!N$1)</f>
        <v>0</v>
      </c>
      <c r="O14" s="41">
        <f>SUM(C14:N14)</f>
        <v>0</v>
      </c>
      <c r="P14" s="41">
        <f>SUMIF(Data!A:A,B14,Data!D:D)</f>
        <v>0</v>
      </c>
    </row>
    <row r="15" spans="1:16">
      <c r="A15">
        <v>14</v>
      </c>
      <c r="B15" s="35" t="s">
        <v>148</v>
      </c>
      <c r="C15" s="40">
        <f>SUMIFS(Data!$N:$N,Data!$A:$A,Clasament_Silver!$B15,Data!$C:$C,Clasament_Silver!C$1)</f>
        <v>0</v>
      </c>
      <c r="D15" s="40">
        <f>SUMIFS(Data!$N:$N,Data!$A:$A,Clasament_Silver!$B15,Data!$C:$C,Clasament_Silver!D$1)</f>
        <v>0</v>
      </c>
      <c r="E15" s="40">
        <f>SUMIFS(Data!$N:$N,Data!$A:$A,Clasament_Silver!$B15,Data!$C:$C,Clasament_Silver!E$1)</f>
        <v>0</v>
      </c>
      <c r="F15" s="40">
        <f>SUMIFS(Data!$N:$N,Data!$A:$A,Clasament_Silver!$B15,Data!$C:$C,Clasament_Silver!F$1)</f>
        <v>0</v>
      </c>
      <c r="G15" s="40">
        <f>SUMIFS(Data!$N:$N,Data!$A:$A,Clasament_Silver!$B15,Data!$C:$C,Clasament_Silver!G$1)</f>
        <v>0</v>
      </c>
      <c r="H15" s="40">
        <f>SUMIFS(Data!$N:$N,Data!$A:$A,Clasament_Silver!$B15,Data!$C:$C,Clasament_Silver!H$1)</f>
        <v>0</v>
      </c>
      <c r="I15" s="40">
        <f>SUMIFS(Data!$N:$N,Data!$A:$A,Clasament_Silver!$B15,Data!$C:$C,Clasament_Silver!I$1)</f>
        <v>0</v>
      </c>
      <c r="J15" s="40">
        <f>SUMIFS(Data!$N:$N,Data!$A:$A,Clasament_Silver!$B15,Data!$C:$C,Clasament_Silver!J$1)</f>
        <v>0</v>
      </c>
      <c r="K15" s="40">
        <f>SUMIFS(Data!$N:$N,Data!$A:$A,Clasament_Silver!$B15,Data!$C:$C,Clasament_Silver!K$1)</f>
        <v>0</v>
      </c>
      <c r="L15" s="40">
        <f>SUMIFS(Data!$N:$N,Data!$A:$A,Clasament_Silver!$B15,Data!$C:$C,Clasament_Silver!L$1)</f>
        <v>0</v>
      </c>
      <c r="M15" s="40">
        <f>SUMIFS(Data!$N:$N,Data!$A:$A,Clasament_Silver!$B15,Data!$C:$C,Clasament_Silver!M$1)</f>
        <v>0</v>
      </c>
      <c r="N15" s="40">
        <f>SUMIFS(Data!$N:$N,Data!$A:$A,Clasament_Silver!$B15,Data!$C:$C,Clasament_Silver!N$1)</f>
        <v>0</v>
      </c>
      <c r="O15" s="41">
        <f>SUM(C15:N15)</f>
        <v>0</v>
      </c>
      <c r="P15" s="41">
        <f>SUMIF(Data!A:A,B15,Data!D:D)</f>
        <v>0</v>
      </c>
    </row>
    <row r="16" spans="1:16">
      <c r="A16">
        <v>15</v>
      </c>
      <c r="B16" s="34" t="s">
        <v>195</v>
      </c>
      <c r="C16" s="40">
        <f>SUMIFS(Data!$N:$N,Data!$A:$A,Clasament_Silver!$B16,Data!$C:$C,Clasament_Silver!C$1)</f>
        <v>0</v>
      </c>
      <c r="D16" s="40">
        <f>SUMIFS(Data!$N:$N,Data!$A:$A,Clasament_Silver!$B16,Data!$C:$C,Clasament_Silver!D$1)</f>
        <v>0</v>
      </c>
      <c r="E16" s="40">
        <f>SUMIFS(Data!$N:$N,Data!$A:$A,Clasament_Silver!$B16,Data!$C:$C,Clasament_Silver!E$1)</f>
        <v>0</v>
      </c>
      <c r="F16" s="40">
        <f>SUMIFS(Data!$N:$N,Data!$A:$A,Clasament_Silver!$B16,Data!$C:$C,Clasament_Silver!F$1)</f>
        <v>0</v>
      </c>
      <c r="G16" s="40">
        <f>SUMIFS(Data!$N:$N,Data!$A:$A,Clasament_Silver!$B16,Data!$C:$C,Clasament_Silver!G$1)</f>
        <v>0</v>
      </c>
      <c r="H16" s="40">
        <f>SUMIFS(Data!$N:$N,Data!$A:$A,Clasament_Silver!$B16,Data!$C:$C,Clasament_Silver!H$1)</f>
        <v>0</v>
      </c>
      <c r="I16" s="40">
        <f>SUMIFS(Data!$N:$N,Data!$A:$A,Clasament_Silver!$B16,Data!$C:$C,Clasament_Silver!I$1)</f>
        <v>0</v>
      </c>
      <c r="J16" s="40">
        <f>SUMIFS(Data!$N:$N,Data!$A:$A,Clasament_Silver!$B16,Data!$C:$C,Clasament_Silver!J$1)</f>
        <v>0</v>
      </c>
      <c r="K16" s="40">
        <f>SUMIFS(Data!$N:$N,Data!$A:$A,Clasament_Silver!$B16,Data!$C:$C,Clasament_Silver!K$1)</f>
        <v>0</v>
      </c>
      <c r="L16" s="40">
        <f>SUMIFS(Data!$N:$N,Data!$A:$A,Clasament_Silver!$B16,Data!$C:$C,Clasament_Silver!L$1)</f>
        <v>0</v>
      </c>
      <c r="M16" s="40">
        <f>SUMIFS(Data!$N:$N,Data!$A:$A,Clasament_Silver!$B16,Data!$C:$C,Clasament_Silver!M$1)</f>
        <v>0</v>
      </c>
      <c r="N16" s="40">
        <f>SUMIFS(Data!$N:$N,Data!$A:$A,Clasament_Silver!$B16,Data!$C:$C,Clasament_Silver!N$1)</f>
        <v>0</v>
      </c>
      <c r="O16" s="41">
        <f>SUM(C16:N16)</f>
        <v>0</v>
      </c>
      <c r="P16" s="41">
        <f>SUMIF(Data!A:A,B16,Data!D:D)</f>
        <v>0</v>
      </c>
    </row>
  </sheetData>
  <sortState ref="B2:P16">
    <sortCondition descending="1" ref="O2:O16"/>
    <sortCondition descending="1" ref="P2:P1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zoomScale="85" zoomScaleNormal="85" workbookViewId="0">
      <pane xSplit="2" ySplit="1" topLeftCell="C2" activePane="bottomRight" state="frozen"/>
      <selection pane="topRight" activeCell="B1" sqref="B1"/>
      <selection pane="bottomLeft" activeCell="A2" sqref="A2"/>
      <selection pane="bottomRight" activeCell="L28" sqref="L28"/>
    </sheetView>
  </sheetViews>
  <sheetFormatPr defaultRowHeight="15"/>
  <cols>
    <col min="1" max="1" width="3.85546875" bestFit="1" customWidth="1"/>
    <col min="2" max="2" width="22.85546875" bestFit="1" customWidth="1"/>
    <col min="3" max="3" width="9.140625" style="29" customWidth="1"/>
    <col min="4" max="7" width="7.85546875" style="29" customWidth="1"/>
    <col min="8" max="14" width="7.85546875" style="26" customWidth="1"/>
    <col min="15" max="15" width="10.5703125" style="26" bestFit="1" customWidth="1"/>
    <col min="16" max="16" width="10" bestFit="1" customWidth="1"/>
  </cols>
  <sheetData>
    <row r="1" spans="1:16">
      <c r="A1" s="1" t="s">
        <v>102</v>
      </c>
      <c r="B1" s="1" t="s">
        <v>4</v>
      </c>
      <c r="C1" s="28">
        <v>1</v>
      </c>
      <c r="D1" s="28">
        <v>2</v>
      </c>
      <c r="E1" s="28">
        <v>3</v>
      </c>
      <c r="F1" s="28">
        <v>4</v>
      </c>
      <c r="G1" s="28">
        <v>5</v>
      </c>
      <c r="H1" s="27">
        <v>6</v>
      </c>
      <c r="I1" s="27">
        <v>7</v>
      </c>
      <c r="J1" s="28">
        <v>8</v>
      </c>
      <c r="K1" s="28">
        <v>9</v>
      </c>
      <c r="L1" s="28">
        <v>10</v>
      </c>
      <c r="M1" s="27">
        <v>11</v>
      </c>
      <c r="N1" s="27">
        <v>12</v>
      </c>
      <c r="O1" s="25" t="s">
        <v>101</v>
      </c>
      <c r="P1" s="1" t="s">
        <v>0</v>
      </c>
    </row>
    <row r="2" spans="1:16">
      <c r="A2">
        <v>1</v>
      </c>
      <c r="B2" s="41" t="s">
        <v>198</v>
      </c>
      <c r="C2" s="40">
        <f>SUMIFS(Data!$N:$N,Data!$A:$A,Clasament_Bronze!$B2,Data!$C:$C,Clasament_Bronze!C$1)</f>
        <v>6.25</v>
      </c>
      <c r="D2" s="40">
        <f>SUMIFS(Data!$N:$N,Data!$A:$A,Clasament_Bronze!$B2,Data!$C:$C,Clasament_Bronze!D$1)</f>
        <v>0</v>
      </c>
      <c r="E2" s="40">
        <f>SUMIFS(Data!$N:$N,Data!$A:$A,Clasament_Bronze!$B2,Data!$C:$C,Clasament_Bronze!E$1)</f>
        <v>0</v>
      </c>
      <c r="F2" s="40">
        <f>SUMIFS(Data!$N:$N,Data!$A:$A,Clasament_Bronze!$B2,Data!$C:$C,Clasament_Bronze!F$1)</f>
        <v>0</v>
      </c>
      <c r="G2" s="40">
        <f>SUMIFS(Data!$N:$N,Data!$A:$A,Clasament_Bronze!$B2,Data!$C:$C,Clasament_Bronze!G$1)</f>
        <v>0</v>
      </c>
      <c r="H2" s="40">
        <f>SUMIFS(Data!$N:$N,Data!$A:$A,Clasament_Bronze!$B2,Data!$C:$C,Clasament_Bronze!H$1)</f>
        <v>0</v>
      </c>
      <c r="I2" s="40">
        <f>SUMIFS(Data!$N:$N,Data!$A:$A,Clasament_Bronze!$B2,Data!$C:$C,Clasament_Bronze!I$1)</f>
        <v>0</v>
      </c>
      <c r="J2" s="40">
        <f>SUMIFS(Data!$N:$N,Data!$A:$A,Clasament_Bronze!$B2,Data!$C:$C,Clasament_Bronze!J$1)</f>
        <v>0</v>
      </c>
      <c r="K2" s="40">
        <f>SUMIFS(Data!$N:$N,Data!$A:$A,Clasament_Bronze!$B2,Data!$C:$C,Clasament_Bronze!K$1)</f>
        <v>0</v>
      </c>
      <c r="L2" s="40">
        <f>SUMIFS(Data!$N:$N,Data!$A:$A,Clasament_Bronze!$B2,Data!$C:$C,Clasament_Bronze!L$1)</f>
        <v>0</v>
      </c>
      <c r="M2" s="40">
        <f>SUMIFS(Data!$N:$N,Data!$A:$A,Clasament_Bronze!$B2,Data!$C:$C,Clasament_Bronze!M$1)</f>
        <v>0</v>
      </c>
      <c r="N2" s="40">
        <f>SUMIFS(Data!$N:$N,Data!$A:$A,Clasament_Bronze!$B2,Data!$C:$C,Clasament_Bronze!N$1)</f>
        <v>0</v>
      </c>
      <c r="O2" s="41">
        <f>SUM(C2:N2)</f>
        <v>6.25</v>
      </c>
      <c r="P2" s="41">
        <f>SUMIF(Data!A:A,B2,Data!D:D)</f>
        <v>43.2</v>
      </c>
    </row>
    <row r="3" spans="1:16">
      <c r="A3">
        <v>2</v>
      </c>
      <c r="B3" s="41" t="s">
        <v>199</v>
      </c>
      <c r="C3" s="40">
        <f>SUMIFS(Data!$N:$N,Data!$A:$A,Clasament_Bronze!$B3,Data!$C:$C,Clasament_Bronze!C$1)</f>
        <v>2.8</v>
      </c>
      <c r="D3" s="40">
        <f>SUMIFS(Data!$N:$N,Data!$A:$A,Clasament_Bronze!$B3,Data!$C:$C,Clasament_Bronze!D$1)</f>
        <v>0</v>
      </c>
      <c r="E3" s="40">
        <f>SUMIFS(Data!$N:$N,Data!$A:$A,Clasament_Bronze!$B3,Data!$C:$C,Clasament_Bronze!E$1)</f>
        <v>0</v>
      </c>
      <c r="F3" s="40">
        <f>SUMIFS(Data!$N:$N,Data!$A:$A,Clasament_Bronze!$B3,Data!$C:$C,Clasament_Bronze!F$1)</f>
        <v>0</v>
      </c>
      <c r="G3" s="40">
        <f>SUMIFS(Data!$N:$N,Data!$A:$A,Clasament_Bronze!$B3,Data!$C:$C,Clasament_Bronze!G$1)</f>
        <v>0</v>
      </c>
      <c r="H3" s="40">
        <f>SUMIFS(Data!$N:$N,Data!$A:$A,Clasament_Bronze!$B3,Data!$C:$C,Clasament_Bronze!H$1)</f>
        <v>0</v>
      </c>
      <c r="I3" s="40">
        <f>SUMIFS(Data!$N:$N,Data!$A:$A,Clasament_Bronze!$B3,Data!$C:$C,Clasament_Bronze!I$1)</f>
        <v>0</v>
      </c>
      <c r="J3" s="40">
        <f>SUMIFS(Data!$N:$N,Data!$A:$A,Clasament_Bronze!$B3,Data!$C:$C,Clasament_Bronze!J$1)</f>
        <v>0</v>
      </c>
      <c r="K3" s="40">
        <f>SUMIFS(Data!$N:$N,Data!$A:$A,Clasament_Bronze!$B3,Data!$C:$C,Clasament_Bronze!K$1)</f>
        <v>0</v>
      </c>
      <c r="L3" s="40">
        <f>SUMIFS(Data!$N:$N,Data!$A:$A,Clasament_Bronze!$B3,Data!$C:$C,Clasament_Bronze!L$1)</f>
        <v>0</v>
      </c>
      <c r="M3" s="40">
        <f>SUMIFS(Data!$N:$N,Data!$A:$A,Clasament_Bronze!$B3,Data!$C:$C,Clasament_Bronze!M$1)</f>
        <v>0</v>
      </c>
      <c r="N3" s="40">
        <f>SUMIFS(Data!$N:$N,Data!$A:$A,Clasament_Bronze!$B3,Data!$C:$C,Clasament_Bronze!N$1)</f>
        <v>0</v>
      </c>
      <c r="O3" s="41">
        <f>SUM(C3:N3)</f>
        <v>2.8</v>
      </c>
      <c r="P3" s="41">
        <f>SUMIF(Data!A:A,B3,Data!D:D)</f>
        <v>15</v>
      </c>
    </row>
    <row r="4" spans="1:16">
      <c r="A4">
        <v>3</v>
      </c>
      <c r="B4" s="41" t="s">
        <v>200</v>
      </c>
      <c r="C4" s="40">
        <f>SUMIFS(Data!$N:$N,Data!$A:$A,Clasament_Bronze!$B4,Data!$C:$C,Clasament_Bronze!C$1)</f>
        <v>2.7</v>
      </c>
      <c r="D4" s="40">
        <f>SUMIFS(Data!$N:$N,Data!$A:$A,Clasament_Bronze!$B4,Data!$C:$C,Clasament_Bronze!D$1)</f>
        <v>0</v>
      </c>
      <c r="E4" s="40">
        <f>SUMIFS(Data!$N:$N,Data!$A:$A,Clasament_Bronze!$B4,Data!$C:$C,Clasament_Bronze!E$1)</f>
        <v>0</v>
      </c>
      <c r="F4" s="40">
        <f>SUMIFS(Data!$N:$N,Data!$A:$A,Clasament_Bronze!$B4,Data!$C:$C,Clasament_Bronze!F$1)</f>
        <v>0</v>
      </c>
      <c r="G4" s="40">
        <f>SUMIFS(Data!$N:$N,Data!$A:$A,Clasament_Bronze!$B4,Data!$C:$C,Clasament_Bronze!G$1)</f>
        <v>0</v>
      </c>
      <c r="H4" s="40">
        <f>SUMIFS(Data!$N:$N,Data!$A:$A,Clasament_Bronze!$B4,Data!$C:$C,Clasament_Bronze!H$1)</f>
        <v>0</v>
      </c>
      <c r="I4" s="40">
        <f>SUMIFS(Data!$N:$N,Data!$A:$A,Clasament_Bronze!$B4,Data!$C:$C,Clasament_Bronze!I$1)</f>
        <v>0</v>
      </c>
      <c r="J4" s="40">
        <f>SUMIFS(Data!$N:$N,Data!$A:$A,Clasament_Bronze!$B4,Data!$C:$C,Clasament_Bronze!J$1)</f>
        <v>0</v>
      </c>
      <c r="K4" s="40">
        <f>SUMIFS(Data!$N:$N,Data!$A:$A,Clasament_Bronze!$B4,Data!$C:$C,Clasament_Bronze!K$1)</f>
        <v>0</v>
      </c>
      <c r="L4" s="40">
        <f>SUMIFS(Data!$N:$N,Data!$A:$A,Clasament_Bronze!$B4,Data!$C:$C,Clasament_Bronze!L$1)</f>
        <v>0</v>
      </c>
      <c r="M4" s="40">
        <f>SUMIFS(Data!$N:$N,Data!$A:$A,Clasament_Bronze!$B4,Data!$C:$C,Clasament_Bronze!M$1)</f>
        <v>0</v>
      </c>
      <c r="N4" s="40">
        <f>SUMIFS(Data!$N:$N,Data!$A:$A,Clasament_Bronze!$B4,Data!$C:$C,Clasament_Bronze!N$1)</f>
        <v>0</v>
      </c>
      <c r="O4" s="41">
        <f>SUM(C4:N4)</f>
        <v>2.7</v>
      </c>
      <c r="P4" s="41">
        <f>SUMIF(Data!A:A,B4,Data!D:D)</f>
        <v>21.17</v>
      </c>
    </row>
    <row r="5" spans="1:16">
      <c r="A5">
        <v>4</v>
      </c>
      <c r="B5" s="41" t="s">
        <v>197</v>
      </c>
      <c r="C5" s="40">
        <f>SUMIFS(Data!$N:$N,Data!$A:$A,Clasament_Bronze!$B5,Data!$C:$C,Clasament_Bronze!C$1)</f>
        <v>1</v>
      </c>
      <c r="D5" s="40">
        <f>SUMIFS(Data!$N:$N,Data!$A:$A,Clasament_Bronze!$B5,Data!$C:$C,Clasament_Bronze!D$1)</f>
        <v>0</v>
      </c>
      <c r="E5" s="40">
        <f>SUMIFS(Data!$N:$N,Data!$A:$A,Clasament_Bronze!$B5,Data!$C:$C,Clasament_Bronze!E$1)</f>
        <v>0</v>
      </c>
      <c r="F5" s="40">
        <f>SUMIFS(Data!$N:$N,Data!$A:$A,Clasament_Bronze!$B5,Data!$C:$C,Clasament_Bronze!F$1)</f>
        <v>0</v>
      </c>
      <c r="G5" s="40">
        <f>SUMIFS(Data!$N:$N,Data!$A:$A,Clasament_Bronze!$B5,Data!$C:$C,Clasament_Bronze!G$1)</f>
        <v>0</v>
      </c>
      <c r="H5" s="40">
        <f>SUMIFS(Data!$N:$N,Data!$A:$A,Clasament_Bronze!$B5,Data!$C:$C,Clasament_Bronze!H$1)</f>
        <v>0</v>
      </c>
      <c r="I5" s="40">
        <f>SUMIFS(Data!$N:$N,Data!$A:$A,Clasament_Bronze!$B5,Data!$C:$C,Clasament_Bronze!I$1)</f>
        <v>0</v>
      </c>
      <c r="J5" s="40">
        <f>SUMIFS(Data!$N:$N,Data!$A:$A,Clasament_Bronze!$B5,Data!$C:$C,Clasament_Bronze!J$1)</f>
        <v>0</v>
      </c>
      <c r="K5" s="40">
        <f>SUMIFS(Data!$N:$N,Data!$A:$A,Clasament_Bronze!$B5,Data!$C:$C,Clasament_Bronze!K$1)</f>
        <v>0</v>
      </c>
      <c r="L5" s="40">
        <f>SUMIFS(Data!$N:$N,Data!$A:$A,Clasament_Bronze!$B5,Data!$C:$C,Clasament_Bronze!L$1)</f>
        <v>0</v>
      </c>
      <c r="M5" s="40">
        <f>SUMIFS(Data!$N:$N,Data!$A:$A,Clasament_Bronze!$B5,Data!$C:$C,Clasament_Bronze!M$1)</f>
        <v>0</v>
      </c>
      <c r="N5" s="40">
        <f>SUMIFS(Data!$N:$N,Data!$A:$A,Clasament_Bronze!$B5,Data!$C:$C,Clasament_Bronze!N$1)</f>
        <v>0</v>
      </c>
      <c r="O5" s="41">
        <f>SUM(C5:N5)</f>
        <v>1</v>
      </c>
      <c r="P5" s="41">
        <f>SUMIF(Data!A:A,B5,Data!D:D)</f>
        <v>3</v>
      </c>
    </row>
    <row r="6" spans="1:16">
      <c r="A6">
        <v>5</v>
      </c>
      <c r="B6" s="41"/>
      <c r="C6" s="40">
        <f>SUMIFS(Data!$N:$N,Data!$A:$A,Clasament_Bronze!$B6,Data!$C:$C,Clasament_Bronze!C$1)</f>
        <v>0</v>
      </c>
      <c r="D6" s="40">
        <f>SUMIFS(Data!$N:$N,Data!$A:$A,Clasament_Bronze!$B6,Data!$C:$C,Clasament_Bronze!D$1)</f>
        <v>0</v>
      </c>
      <c r="E6" s="40">
        <f>SUMIFS(Data!$N:$N,Data!$A:$A,Clasament_Bronze!$B6,Data!$C:$C,Clasament_Bronze!E$1)</f>
        <v>0</v>
      </c>
      <c r="F6" s="40">
        <f>SUMIFS(Data!$N:$N,Data!$A:$A,Clasament_Bronze!$B6,Data!$C:$C,Clasament_Bronze!F$1)</f>
        <v>0</v>
      </c>
      <c r="G6" s="40">
        <f>SUMIFS(Data!$N:$N,Data!$A:$A,Clasament_Bronze!$B6,Data!$C:$C,Clasament_Bronze!G$1)</f>
        <v>0</v>
      </c>
      <c r="H6" s="40">
        <f>SUMIFS(Data!$N:$N,Data!$A:$A,Clasament_Bronze!$B6,Data!$C:$C,Clasament_Bronze!H$1)</f>
        <v>0</v>
      </c>
      <c r="I6" s="40">
        <f>SUMIFS(Data!$N:$N,Data!$A:$A,Clasament_Bronze!$B6,Data!$C:$C,Clasament_Bronze!I$1)</f>
        <v>0</v>
      </c>
      <c r="J6" s="40">
        <f>SUMIFS(Data!$N:$N,Data!$A:$A,Clasament_Bronze!$B6,Data!$C:$C,Clasament_Bronze!J$1)</f>
        <v>0</v>
      </c>
      <c r="K6" s="40">
        <f>SUMIFS(Data!$N:$N,Data!$A:$A,Clasament_Bronze!$B6,Data!$C:$C,Clasament_Bronze!K$1)</f>
        <v>0</v>
      </c>
      <c r="L6" s="40">
        <f>SUMIFS(Data!$N:$N,Data!$A:$A,Clasament_Bronze!$B6,Data!$C:$C,Clasament_Bronze!L$1)</f>
        <v>0</v>
      </c>
      <c r="M6" s="40">
        <f>SUMIFS(Data!$N:$N,Data!$A:$A,Clasament_Bronze!$B6,Data!$C:$C,Clasament_Bronze!M$1)</f>
        <v>0</v>
      </c>
      <c r="N6" s="40">
        <f>SUMIFS(Data!$N:$N,Data!$A:$A,Clasament_Bronze!$B6,Data!$C:$C,Clasament_Bronze!N$1)</f>
        <v>0</v>
      </c>
      <c r="O6" s="41">
        <f t="shared" ref="O3:O18" si="0">SUM(C6:N6)</f>
        <v>0</v>
      </c>
      <c r="P6" s="41">
        <f>SUMIF(Data!A:A,B6,Data!D:D)</f>
        <v>0</v>
      </c>
    </row>
    <row r="7" spans="1:16">
      <c r="A7">
        <v>6</v>
      </c>
      <c r="B7" s="41"/>
      <c r="C7" s="40">
        <f>SUMIFS(Data!$N:$N,Data!$A:$A,Clasament_Bronze!$B7,Data!$C:$C,Clasament_Bronze!C$1)</f>
        <v>0</v>
      </c>
      <c r="D7" s="40">
        <f>SUMIFS(Data!$N:$N,Data!$A:$A,Clasament_Bronze!$B7,Data!$C:$C,Clasament_Bronze!D$1)</f>
        <v>0</v>
      </c>
      <c r="E7" s="40">
        <f>SUMIFS(Data!$N:$N,Data!$A:$A,Clasament_Bronze!$B7,Data!$C:$C,Clasament_Bronze!E$1)</f>
        <v>0</v>
      </c>
      <c r="F7" s="40">
        <f>SUMIFS(Data!$N:$N,Data!$A:$A,Clasament_Bronze!$B7,Data!$C:$C,Clasament_Bronze!F$1)</f>
        <v>0</v>
      </c>
      <c r="G7" s="40">
        <f>SUMIFS(Data!$N:$N,Data!$A:$A,Clasament_Bronze!$B7,Data!$C:$C,Clasament_Bronze!G$1)</f>
        <v>0</v>
      </c>
      <c r="H7" s="40">
        <f>SUMIFS(Data!$N:$N,Data!$A:$A,Clasament_Bronze!$B7,Data!$C:$C,Clasament_Bronze!H$1)</f>
        <v>0</v>
      </c>
      <c r="I7" s="40">
        <f>SUMIFS(Data!$N:$N,Data!$A:$A,Clasament_Bronze!$B7,Data!$C:$C,Clasament_Bronze!I$1)</f>
        <v>0</v>
      </c>
      <c r="J7" s="40">
        <f>SUMIFS(Data!$N:$N,Data!$A:$A,Clasament_Bronze!$B7,Data!$C:$C,Clasament_Bronze!J$1)</f>
        <v>0</v>
      </c>
      <c r="K7" s="40">
        <f>SUMIFS(Data!$N:$N,Data!$A:$A,Clasament_Bronze!$B7,Data!$C:$C,Clasament_Bronze!K$1)</f>
        <v>0</v>
      </c>
      <c r="L7" s="40">
        <f>SUMIFS(Data!$N:$N,Data!$A:$A,Clasament_Bronze!$B7,Data!$C:$C,Clasament_Bronze!L$1)</f>
        <v>0</v>
      </c>
      <c r="M7" s="40">
        <f>SUMIFS(Data!$N:$N,Data!$A:$A,Clasament_Bronze!$B7,Data!$C:$C,Clasament_Bronze!M$1)</f>
        <v>0</v>
      </c>
      <c r="N7" s="40">
        <f>SUMIFS(Data!$N:$N,Data!$A:$A,Clasament_Bronze!$B7,Data!$C:$C,Clasament_Bronze!N$1)</f>
        <v>0</v>
      </c>
      <c r="O7" s="41">
        <f t="shared" si="0"/>
        <v>0</v>
      </c>
      <c r="P7" s="41">
        <f>SUMIF(Data!A:A,B7,Data!D:D)</f>
        <v>0</v>
      </c>
    </row>
    <row r="8" spans="1:16">
      <c r="A8">
        <v>7</v>
      </c>
      <c r="B8" s="41"/>
      <c r="C8" s="40">
        <f>SUMIFS(Data!$N:$N,Data!$A:$A,Clasament_Bronze!$B8,Data!$C:$C,Clasament_Bronze!C$1)</f>
        <v>0</v>
      </c>
      <c r="D8" s="40">
        <f>SUMIFS(Data!$N:$N,Data!$A:$A,Clasament_Bronze!$B8,Data!$C:$C,Clasament_Bronze!D$1)</f>
        <v>0</v>
      </c>
      <c r="E8" s="40">
        <f>SUMIFS(Data!$N:$N,Data!$A:$A,Clasament_Bronze!$B8,Data!$C:$C,Clasament_Bronze!E$1)</f>
        <v>0</v>
      </c>
      <c r="F8" s="40">
        <f>SUMIFS(Data!$N:$N,Data!$A:$A,Clasament_Bronze!$B8,Data!$C:$C,Clasament_Bronze!F$1)</f>
        <v>0</v>
      </c>
      <c r="G8" s="40">
        <f>SUMIFS(Data!$N:$N,Data!$A:$A,Clasament_Bronze!$B8,Data!$C:$C,Clasament_Bronze!G$1)</f>
        <v>0</v>
      </c>
      <c r="H8" s="40">
        <f>SUMIFS(Data!$N:$N,Data!$A:$A,Clasament_Bronze!$B8,Data!$C:$C,Clasament_Bronze!H$1)</f>
        <v>0</v>
      </c>
      <c r="I8" s="40">
        <f>SUMIFS(Data!$N:$N,Data!$A:$A,Clasament_Bronze!$B8,Data!$C:$C,Clasament_Bronze!I$1)</f>
        <v>0</v>
      </c>
      <c r="J8" s="40">
        <f>SUMIFS(Data!$N:$N,Data!$A:$A,Clasament_Bronze!$B8,Data!$C:$C,Clasament_Bronze!J$1)</f>
        <v>0</v>
      </c>
      <c r="K8" s="40">
        <f>SUMIFS(Data!$N:$N,Data!$A:$A,Clasament_Bronze!$B8,Data!$C:$C,Clasament_Bronze!K$1)</f>
        <v>0</v>
      </c>
      <c r="L8" s="40">
        <f>SUMIFS(Data!$N:$N,Data!$A:$A,Clasament_Bronze!$B8,Data!$C:$C,Clasament_Bronze!L$1)</f>
        <v>0</v>
      </c>
      <c r="M8" s="40">
        <f>SUMIFS(Data!$N:$N,Data!$A:$A,Clasament_Bronze!$B8,Data!$C:$C,Clasament_Bronze!M$1)</f>
        <v>0</v>
      </c>
      <c r="N8" s="40">
        <f>SUMIFS(Data!$N:$N,Data!$A:$A,Clasament_Bronze!$B8,Data!$C:$C,Clasament_Bronze!N$1)</f>
        <v>0</v>
      </c>
      <c r="O8" s="41">
        <f t="shared" si="0"/>
        <v>0</v>
      </c>
      <c r="P8" s="41">
        <f>SUMIF(Data!A:A,B8,Data!D:D)</f>
        <v>0</v>
      </c>
    </row>
    <row r="9" spans="1:16">
      <c r="A9">
        <v>8</v>
      </c>
      <c r="B9" s="41"/>
      <c r="C9" s="40">
        <f>SUMIFS(Data!$N:$N,Data!$A:$A,Clasament_Bronze!$B9,Data!$C:$C,Clasament_Bronze!C$1)</f>
        <v>0</v>
      </c>
      <c r="D9" s="40">
        <f>SUMIFS(Data!$N:$N,Data!$A:$A,Clasament_Bronze!$B9,Data!$C:$C,Clasament_Bronze!D$1)</f>
        <v>0</v>
      </c>
      <c r="E9" s="40">
        <f>SUMIFS(Data!$N:$N,Data!$A:$A,Clasament_Bronze!$B9,Data!$C:$C,Clasament_Bronze!E$1)</f>
        <v>0</v>
      </c>
      <c r="F9" s="40">
        <f>SUMIFS(Data!$N:$N,Data!$A:$A,Clasament_Bronze!$B9,Data!$C:$C,Clasament_Bronze!F$1)</f>
        <v>0</v>
      </c>
      <c r="G9" s="40">
        <f>SUMIFS(Data!$N:$N,Data!$A:$A,Clasament_Bronze!$B9,Data!$C:$C,Clasament_Bronze!G$1)</f>
        <v>0</v>
      </c>
      <c r="H9" s="40">
        <f>SUMIFS(Data!$N:$N,Data!$A:$A,Clasament_Bronze!$B9,Data!$C:$C,Clasament_Bronze!H$1)</f>
        <v>0</v>
      </c>
      <c r="I9" s="40">
        <f>SUMIFS(Data!$N:$N,Data!$A:$A,Clasament_Bronze!$B9,Data!$C:$C,Clasament_Bronze!I$1)</f>
        <v>0</v>
      </c>
      <c r="J9" s="40">
        <f>SUMIFS(Data!$N:$N,Data!$A:$A,Clasament_Bronze!$B9,Data!$C:$C,Clasament_Bronze!J$1)</f>
        <v>0</v>
      </c>
      <c r="K9" s="40">
        <f>SUMIFS(Data!$N:$N,Data!$A:$A,Clasament_Bronze!$B9,Data!$C:$C,Clasament_Bronze!K$1)</f>
        <v>0</v>
      </c>
      <c r="L9" s="40">
        <f>SUMIFS(Data!$N:$N,Data!$A:$A,Clasament_Bronze!$B9,Data!$C:$C,Clasament_Bronze!L$1)</f>
        <v>0</v>
      </c>
      <c r="M9" s="40">
        <f>SUMIFS(Data!$N:$N,Data!$A:$A,Clasament_Bronze!$B9,Data!$C:$C,Clasament_Bronze!M$1)</f>
        <v>0</v>
      </c>
      <c r="N9" s="40">
        <f>SUMIFS(Data!$N:$N,Data!$A:$A,Clasament_Bronze!$B9,Data!$C:$C,Clasament_Bronze!N$1)</f>
        <v>0</v>
      </c>
      <c r="O9" s="41">
        <f t="shared" si="0"/>
        <v>0</v>
      </c>
      <c r="P9" s="41">
        <f>SUMIF(Data!A:A,B9,Data!D:D)</f>
        <v>0</v>
      </c>
    </row>
    <row r="10" spans="1:16">
      <c r="A10">
        <v>9</v>
      </c>
      <c r="B10" s="41"/>
      <c r="C10" s="40">
        <f>SUMIFS(Data!$N:$N,Data!$A:$A,Clasament_Bronze!$B10,Data!$C:$C,Clasament_Bronze!C$1)</f>
        <v>0</v>
      </c>
      <c r="D10" s="40">
        <f>SUMIFS(Data!$N:$N,Data!$A:$A,Clasament_Bronze!$B10,Data!$C:$C,Clasament_Bronze!D$1)</f>
        <v>0</v>
      </c>
      <c r="E10" s="40">
        <f>SUMIFS(Data!$N:$N,Data!$A:$A,Clasament_Bronze!$B10,Data!$C:$C,Clasament_Bronze!E$1)</f>
        <v>0</v>
      </c>
      <c r="F10" s="40">
        <f>SUMIFS(Data!$N:$N,Data!$A:$A,Clasament_Bronze!$B10,Data!$C:$C,Clasament_Bronze!F$1)</f>
        <v>0</v>
      </c>
      <c r="G10" s="40">
        <f>SUMIFS(Data!$N:$N,Data!$A:$A,Clasament_Bronze!$B10,Data!$C:$C,Clasament_Bronze!G$1)</f>
        <v>0</v>
      </c>
      <c r="H10" s="40">
        <f>SUMIFS(Data!$N:$N,Data!$A:$A,Clasament_Bronze!$B10,Data!$C:$C,Clasament_Bronze!H$1)</f>
        <v>0</v>
      </c>
      <c r="I10" s="40">
        <f>SUMIFS(Data!$N:$N,Data!$A:$A,Clasament_Bronze!$B10,Data!$C:$C,Clasament_Bronze!I$1)</f>
        <v>0</v>
      </c>
      <c r="J10" s="40">
        <f>SUMIFS(Data!$N:$N,Data!$A:$A,Clasament_Bronze!$B10,Data!$C:$C,Clasament_Bronze!J$1)</f>
        <v>0</v>
      </c>
      <c r="K10" s="40">
        <f>SUMIFS(Data!$N:$N,Data!$A:$A,Clasament_Bronze!$B10,Data!$C:$C,Clasament_Bronze!K$1)</f>
        <v>0</v>
      </c>
      <c r="L10" s="40">
        <f>SUMIFS(Data!$N:$N,Data!$A:$A,Clasament_Bronze!$B10,Data!$C:$C,Clasament_Bronze!L$1)</f>
        <v>0</v>
      </c>
      <c r="M10" s="40">
        <f>SUMIFS(Data!$N:$N,Data!$A:$A,Clasament_Bronze!$B10,Data!$C:$C,Clasament_Bronze!M$1)</f>
        <v>0</v>
      </c>
      <c r="N10" s="40">
        <f>SUMIFS(Data!$N:$N,Data!$A:$A,Clasament_Bronze!$B10,Data!$C:$C,Clasament_Bronze!N$1)</f>
        <v>0</v>
      </c>
      <c r="O10" s="41">
        <f t="shared" si="0"/>
        <v>0</v>
      </c>
      <c r="P10" s="41">
        <f>SUMIF(Data!A:A,B10,Data!D:D)</f>
        <v>0</v>
      </c>
    </row>
    <row r="11" spans="1:16">
      <c r="A11">
        <v>10</v>
      </c>
      <c r="B11" s="41"/>
      <c r="C11" s="40">
        <f>SUMIFS(Data!$N:$N,Data!$A:$A,Clasament_Bronze!$B11,Data!$C:$C,Clasament_Bronze!C$1)</f>
        <v>0</v>
      </c>
      <c r="D11" s="40">
        <f>SUMIFS(Data!$N:$N,Data!$A:$A,Clasament_Bronze!$B11,Data!$C:$C,Clasament_Bronze!D$1)</f>
        <v>0</v>
      </c>
      <c r="E11" s="40">
        <f>SUMIFS(Data!$N:$N,Data!$A:$A,Clasament_Bronze!$B11,Data!$C:$C,Clasament_Bronze!E$1)</f>
        <v>0</v>
      </c>
      <c r="F11" s="40">
        <f>SUMIFS(Data!$N:$N,Data!$A:$A,Clasament_Bronze!$B11,Data!$C:$C,Clasament_Bronze!F$1)</f>
        <v>0</v>
      </c>
      <c r="G11" s="40">
        <f>SUMIFS(Data!$N:$N,Data!$A:$A,Clasament_Bronze!$B11,Data!$C:$C,Clasament_Bronze!G$1)</f>
        <v>0</v>
      </c>
      <c r="H11" s="40">
        <f>SUMIFS(Data!$N:$N,Data!$A:$A,Clasament_Bronze!$B11,Data!$C:$C,Clasament_Bronze!H$1)</f>
        <v>0</v>
      </c>
      <c r="I11" s="40">
        <f>SUMIFS(Data!$N:$N,Data!$A:$A,Clasament_Bronze!$B11,Data!$C:$C,Clasament_Bronze!I$1)</f>
        <v>0</v>
      </c>
      <c r="J11" s="40">
        <f>SUMIFS(Data!$N:$N,Data!$A:$A,Clasament_Bronze!$B11,Data!$C:$C,Clasament_Bronze!J$1)</f>
        <v>0</v>
      </c>
      <c r="K11" s="40">
        <f>SUMIFS(Data!$N:$N,Data!$A:$A,Clasament_Bronze!$B11,Data!$C:$C,Clasament_Bronze!K$1)</f>
        <v>0</v>
      </c>
      <c r="L11" s="40">
        <f>SUMIFS(Data!$N:$N,Data!$A:$A,Clasament_Bronze!$B11,Data!$C:$C,Clasament_Bronze!L$1)</f>
        <v>0</v>
      </c>
      <c r="M11" s="40">
        <f>SUMIFS(Data!$N:$N,Data!$A:$A,Clasament_Bronze!$B11,Data!$C:$C,Clasament_Bronze!M$1)</f>
        <v>0</v>
      </c>
      <c r="N11" s="40">
        <f>SUMIFS(Data!$N:$N,Data!$A:$A,Clasament_Bronze!$B11,Data!$C:$C,Clasament_Bronze!N$1)</f>
        <v>0</v>
      </c>
      <c r="O11" s="41">
        <f t="shared" si="0"/>
        <v>0</v>
      </c>
      <c r="P11" s="41">
        <f>SUMIF(Data!A:A,B11,Data!D:D)</f>
        <v>0</v>
      </c>
    </row>
    <row r="12" spans="1:16">
      <c r="A12">
        <v>11</v>
      </c>
      <c r="B12" s="41"/>
      <c r="C12" s="40">
        <f>SUMIFS(Data!$N:$N,Data!$A:$A,Clasament_Bronze!$B12,Data!$C:$C,Clasament_Bronze!C$1)</f>
        <v>0</v>
      </c>
      <c r="D12" s="40">
        <f>SUMIFS(Data!$N:$N,Data!$A:$A,Clasament_Bronze!$B12,Data!$C:$C,Clasament_Bronze!D$1)</f>
        <v>0</v>
      </c>
      <c r="E12" s="40">
        <f>SUMIFS(Data!$N:$N,Data!$A:$A,Clasament_Bronze!$B12,Data!$C:$C,Clasament_Bronze!E$1)</f>
        <v>0</v>
      </c>
      <c r="F12" s="40">
        <f>SUMIFS(Data!$N:$N,Data!$A:$A,Clasament_Bronze!$B12,Data!$C:$C,Clasament_Bronze!F$1)</f>
        <v>0</v>
      </c>
      <c r="G12" s="40">
        <f>SUMIFS(Data!$N:$N,Data!$A:$A,Clasament_Bronze!$B12,Data!$C:$C,Clasament_Bronze!G$1)</f>
        <v>0</v>
      </c>
      <c r="H12" s="40">
        <f>SUMIFS(Data!$N:$N,Data!$A:$A,Clasament_Bronze!$B12,Data!$C:$C,Clasament_Bronze!H$1)</f>
        <v>0</v>
      </c>
      <c r="I12" s="40">
        <f>SUMIFS(Data!$N:$N,Data!$A:$A,Clasament_Bronze!$B12,Data!$C:$C,Clasament_Bronze!I$1)</f>
        <v>0</v>
      </c>
      <c r="J12" s="40">
        <f>SUMIFS(Data!$N:$N,Data!$A:$A,Clasament_Bronze!$B12,Data!$C:$C,Clasament_Bronze!J$1)</f>
        <v>0</v>
      </c>
      <c r="K12" s="40">
        <f>SUMIFS(Data!$N:$N,Data!$A:$A,Clasament_Bronze!$B12,Data!$C:$C,Clasament_Bronze!K$1)</f>
        <v>0</v>
      </c>
      <c r="L12" s="40">
        <f>SUMIFS(Data!$N:$N,Data!$A:$A,Clasament_Bronze!$B12,Data!$C:$C,Clasament_Bronze!L$1)</f>
        <v>0</v>
      </c>
      <c r="M12" s="40">
        <f>SUMIFS(Data!$N:$N,Data!$A:$A,Clasament_Bronze!$B12,Data!$C:$C,Clasament_Bronze!M$1)</f>
        <v>0</v>
      </c>
      <c r="N12" s="40">
        <f>SUMIFS(Data!$N:$N,Data!$A:$A,Clasament_Bronze!$B12,Data!$C:$C,Clasament_Bronze!N$1)</f>
        <v>0</v>
      </c>
      <c r="O12" s="41">
        <f t="shared" si="0"/>
        <v>0</v>
      </c>
      <c r="P12" s="41">
        <f>SUMIF(Data!A:A,B12,Data!D:D)</f>
        <v>0</v>
      </c>
    </row>
    <row r="13" spans="1:16">
      <c r="A13">
        <v>12</v>
      </c>
      <c r="B13" s="41"/>
      <c r="C13" s="40">
        <f>SUMIFS(Data!$N:$N,Data!$A:$A,Clasament_Bronze!$B13,Data!$C:$C,Clasament_Bronze!C$1)</f>
        <v>0</v>
      </c>
      <c r="D13" s="40">
        <f>SUMIFS(Data!$N:$N,Data!$A:$A,Clasament_Bronze!$B13,Data!$C:$C,Clasament_Bronze!D$1)</f>
        <v>0</v>
      </c>
      <c r="E13" s="40">
        <f>SUMIFS(Data!$N:$N,Data!$A:$A,Clasament_Bronze!$B13,Data!$C:$C,Clasament_Bronze!E$1)</f>
        <v>0</v>
      </c>
      <c r="F13" s="40">
        <f>SUMIFS(Data!$N:$N,Data!$A:$A,Clasament_Bronze!$B13,Data!$C:$C,Clasament_Bronze!F$1)</f>
        <v>0</v>
      </c>
      <c r="G13" s="40">
        <f>SUMIFS(Data!$N:$N,Data!$A:$A,Clasament_Bronze!$B13,Data!$C:$C,Clasament_Bronze!G$1)</f>
        <v>0</v>
      </c>
      <c r="H13" s="40">
        <f>SUMIFS(Data!$N:$N,Data!$A:$A,Clasament_Bronze!$B13,Data!$C:$C,Clasament_Bronze!H$1)</f>
        <v>0</v>
      </c>
      <c r="I13" s="40">
        <f>SUMIFS(Data!$N:$N,Data!$A:$A,Clasament_Bronze!$B13,Data!$C:$C,Clasament_Bronze!I$1)</f>
        <v>0</v>
      </c>
      <c r="J13" s="40">
        <f>SUMIFS(Data!$N:$N,Data!$A:$A,Clasament_Bronze!$B13,Data!$C:$C,Clasament_Bronze!J$1)</f>
        <v>0</v>
      </c>
      <c r="K13" s="40">
        <f>SUMIFS(Data!$N:$N,Data!$A:$A,Clasament_Bronze!$B13,Data!$C:$C,Clasament_Bronze!K$1)</f>
        <v>0</v>
      </c>
      <c r="L13" s="40">
        <f>SUMIFS(Data!$N:$N,Data!$A:$A,Clasament_Bronze!$B13,Data!$C:$C,Clasament_Bronze!L$1)</f>
        <v>0</v>
      </c>
      <c r="M13" s="40">
        <f>SUMIFS(Data!$N:$N,Data!$A:$A,Clasament_Bronze!$B13,Data!$C:$C,Clasament_Bronze!M$1)</f>
        <v>0</v>
      </c>
      <c r="N13" s="40">
        <f>SUMIFS(Data!$N:$N,Data!$A:$A,Clasament_Bronze!$B13,Data!$C:$C,Clasament_Bronze!N$1)</f>
        <v>0</v>
      </c>
      <c r="O13" s="41">
        <f t="shared" si="0"/>
        <v>0</v>
      </c>
      <c r="P13" s="41">
        <f>SUMIF(Data!A:A,B13,Data!D:D)</f>
        <v>0</v>
      </c>
    </row>
    <row r="14" spans="1:16">
      <c r="A14">
        <v>13</v>
      </c>
      <c r="B14" s="41"/>
      <c r="C14" s="40">
        <f>SUMIFS(Data!$N:$N,Data!$A:$A,Clasament_Bronze!$B14,Data!$C:$C,Clasament_Bronze!C$1)</f>
        <v>0</v>
      </c>
      <c r="D14" s="40">
        <f>SUMIFS(Data!$N:$N,Data!$A:$A,Clasament_Bronze!$B14,Data!$C:$C,Clasament_Bronze!D$1)</f>
        <v>0</v>
      </c>
      <c r="E14" s="40">
        <f>SUMIFS(Data!$N:$N,Data!$A:$A,Clasament_Bronze!$B14,Data!$C:$C,Clasament_Bronze!E$1)</f>
        <v>0</v>
      </c>
      <c r="F14" s="40">
        <f>SUMIFS(Data!$N:$N,Data!$A:$A,Clasament_Bronze!$B14,Data!$C:$C,Clasament_Bronze!F$1)</f>
        <v>0</v>
      </c>
      <c r="G14" s="40">
        <f>SUMIFS(Data!$N:$N,Data!$A:$A,Clasament_Bronze!$B14,Data!$C:$C,Clasament_Bronze!G$1)</f>
        <v>0</v>
      </c>
      <c r="H14" s="40">
        <f>SUMIFS(Data!$N:$N,Data!$A:$A,Clasament_Bronze!$B14,Data!$C:$C,Clasament_Bronze!H$1)</f>
        <v>0</v>
      </c>
      <c r="I14" s="40">
        <f>SUMIFS(Data!$N:$N,Data!$A:$A,Clasament_Bronze!$B14,Data!$C:$C,Clasament_Bronze!I$1)</f>
        <v>0</v>
      </c>
      <c r="J14" s="40">
        <f>SUMIFS(Data!$N:$N,Data!$A:$A,Clasament_Bronze!$B14,Data!$C:$C,Clasament_Bronze!J$1)</f>
        <v>0</v>
      </c>
      <c r="K14" s="40">
        <f>SUMIFS(Data!$N:$N,Data!$A:$A,Clasament_Bronze!$B14,Data!$C:$C,Clasament_Bronze!K$1)</f>
        <v>0</v>
      </c>
      <c r="L14" s="40">
        <f>SUMIFS(Data!$N:$N,Data!$A:$A,Clasament_Bronze!$B14,Data!$C:$C,Clasament_Bronze!L$1)</f>
        <v>0</v>
      </c>
      <c r="M14" s="40">
        <f>SUMIFS(Data!$N:$N,Data!$A:$A,Clasament_Bronze!$B14,Data!$C:$C,Clasament_Bronze!M$1)</f>
        <v>0</v>
      </c>
      <c r="N14" s="40">
        <f>SUMIFS(Data!$N:$N,Data!$A:$A,Clasament_Bronze!$B14,Data!$C:$C,Clasament_Bronze!N$1)</f>
        <v>0</v>
      </c>
      <c r="O14" s="41">
        <f t="shared" si="0"/>
        <v>0</v>
      </c>
      <c r="P14" s="41">
        <f>SUMIF(Data!A:A,B14,Data!D:D)</f>
        <v>0</v>
      </c>
    </row>
    <row r="15" spans="1:16">
      <c r="A15">
        <v>14</v>
      </c>
      <c r="B15" s="41"/>
      <c r="C15" s="40">
        <f>SUMIFS(Data!$N:$N,Data!$A:$A,Clasament_Bronze!$B15,Data!$C:$C,Clasament_Bronze!C$1)</f>
        <v>0</v>
      </c>
      <c r="D15" s="40">
        <f>SUMIFS(Data!$N:$N,Data!$A:$A,Clasament_Bronze!$B15,Data!$C:$C,Clasament_Bronze!D$1)</f>
        <v>0</v>
      </c>
      <c r="E15" s="40">
        <f>SUMIFS(Data!$N:$N,Data!$A:$A,Clasament_Bronze!$B15,Data!$C:$C,Clasament_Bronze!E$1)</f>
        <v>0</v>
      </c>
      <c r="F15" s="40">
        <f>SUMIFS(Data!$N:$N,Data!$A:$A,Clasament_Bronze!$B15,Data!$C:$C,Clasament_Bronze!F$1)</f>
        <v>0</v>
      </c>
      <c r="G15" s="40">
        <f>SUMIFS(Data!$N:$N,Data!$A:$A,Clasament_Bronze!$B15,Data!$C:$C,Clasament_Bronze!G$1)</f>
        <v>0</v>
      </c>
      <c r="H15" s="40">
        <f>SUMIFS(Data!$N:$N,Data!$A:$A,Clasament_Bronze!$B15,Data!$C:$C,Clasament_Bronze!H$1)</f>
        <v>0</v>
      </c>
      <c r="I15" s="40">
        <f>SUMIFS(Data!$N:$N,Data!$A:$A,Clasament_Bronze!$B15,Data!$C:$C,Clasament_Bronze!I$1)</f>
        <v>0</v>
      </c>
      <c r="J15" s="40">
        <f>SUMIFS(Data!$N:$N,Data!$A:$A,Clasament_Bronze!$B15,Data!$C:$C,Clasament_Bronze!J$1)</f>
        <v>0</v>
      </c>
      <c r="K15" s="40">
        <f>SUMIFS(Data!$N:$N,Data!$A:$A,Clasament_Bronze!$B15,Data!$C:$C,Clasament_Bronze!K$1)</f>
        <v>0</v>
      </c>
      <c r="L15" s="40">
        <f>SUMIFS(Data!$N:$N,Data!$A:$A,Clasament_Bronze!$B15,Data!$C:$C,Clasament_Bronze!L$1)</f>
        <v>0</v>
      </c>
      <c r="M15" s="40">
        <f>SUMIFS(Data!$N:$N,Data!$A:$A,Clasament_Bronze!$B15,Data!$C:$C,Clasament_Bronze!M$1)</f>
        <v>0</v>
      </c>
      <c r="N15" s="40">
        <f>SUMIFS(Data!$N:$N,Data!$A:$A,Clasament_Bronze!$B15,Data!$C:$C,Clasament_Bronze!N$1)</f>
        <v>0</v>
      </c>
      <c r="O15" s="41">
        <f t="shared" si="0"/>
        <v>0</v>
      </c>
      <c r="P15" s="41">
        <f>SUMIF(Data!A:A,B15,Data!D:D)</f>
        <v>0</v>
      </c>
    </row>
    <row r="16" spans="1:16">
      <c r="A16">
        <v>15</v>
      </c>
      <c r="B16" s="41"/>
      <c r="C16" s="40">
        <f>SUMIFS(Data!$N:$N,Data!$A:$A,Clasament_Bronze!$B16,Data!$C:$C,Clasament_Bronze!C$1)</f>
        <v>0</v>
      </c>
      <c r="D16" s="40">
        <f>SUMIFS(Data!$N:$N,Data!$A:$A,Clasament_Bronze!$B16,Data!$C:$C,Clasament_Bronze!D$1)</f>
        <v>0</v>
      </c>
      <c r="E16" s="40">
        <f>SUMIFS(Data!$N:$N,Data!$A:$A,Clasament_Bronze!$B16,Data!$C:$C,Clasament_Bronze!E$1)</f>
        <v>0</v>
      </c>
      <c r="F16" s="40">
        <f>SUMIFS(Data!$N:$N,Data!$A:$A,Clasament_Bronze!$B16,Data!$C:$C,Clasament_Bronze!F$1)</f>
        <v>0</v>
      </c>
      <c r="G16" s="40">
        <f>SUMIFS(Data!$N:$N,Data!$A:$A,Clasament_Bronze!$B16,Data!$C:$C,Clasament_Bronze!G$1)</f>
        <v>0</v>
      </c>
      <c r="H16" s="40">
        <f>SUMIFS(Data!$N:$N,Data!$A:$A,Clasament_Bronze!$B16,Data!$C:$C,Clasament_Bronze!H$1)</f>
        <v>0</v>
      </c>
      <c r="I16" s="40">
        <f>SUMIFS(Data!$N:$N,Data!$A:$A,Clasament_Bronze!$B16,Data!$C:$C,Clasament_Bronze!I$1)</f>
        <v>0</v>
      </c>
      <c r="J16" s="40">
        <f>SUMIFS(Data!$N:$N,Data!$A:$A,Clasament_Bronze!$B16,Data!$C:$C,Clasament_Bronze!J$1)</f>
        <v>0</v>
      </c>
      <c r="K16" s="40">
        <f>SUMIFS(Data!$N:$N,Data!$A:$A,Clasament_Bronze!$B16,Data!$C:$C,Clasament_Bronze!K$1)</f>
        <v>0</v>
      </c>
      <c r="L16" s="40">
        <f>SUMIFS(Data!$N:$N,Data!$A:$A,Clasament_Bronze!$B16,Data!$C:$C,Clasament_Bronze!L$1)</f>
        <v>0</v>
      </c>
      <c r="M16" s="40">
        <f>SUMIFS(Data!$N:$N,Data!$A:$A,Clasament_Bronze!$B16,Data!$C:$C,Clasament_Bronze!M$1)</f>
        <v>0</v>
      </c>
      <c r="N16" s="40">
        <f>SUMIFS(Data!$N:$N,Data!$A:$A,Clasament_Bronze!$B16,Data!$C:$C,Clasament_Bronze!N$1)</f>
        <v>0</v>
      </c>
      <c r="O16" s="41">
        <f t="shared" si="0"/>
        <v>0</v>
      </c>
      <c r="P16" s="41">
        <f>SUMIF(Data!A:A,B16,Data!D:D)</f>
        <v>0</v>
      </c>
    </row>
    <row r="17" spans="1:16">
      <c r="A17">
        <v>16</v>
      </c>
      <c r="B17" s="41"/>
      <c r="C17" s="40">
        <f>SUMIFS(Data!$N:$N,Data!$A:$A,Clasament_Bronze!$B17,Data!$C:$C,Clasament_Bronze!C$1)</f>
        <v>0</v>
      </c>
      <c r="D17" s="40">
        <f>SUMIFS(Data!$N:$N,Data!$A:$A,Clasament_Bronze!$B17,Data!$C:$C,Clasament_Bronze!D$1)</f>
        <v>0</v>
      </c>
      <c r="E17" s="40">
        <f>SUMIFS(Data!$N:$N,Data!$A:$A,Clasament_Bronze!$B17,Data!$C:$C,Clasament_Bronze!E$1)</f>
        <v>0</v>
      </c>
      <c r="F17" s="40">
        <f>SUMIFS(Data!$N:$N,Data!$A:$A,Clasament_Bronze!$B17,Data!$C:$C,Clasament_Bronze!F$1)</f>
        <v>0</v>
      </c>
      <c r="G17" s="40">
        <f>SUMIFS(Data!$N:$N,Data!$A:$A,Clasament_Bronze!$B17,Data!$C:$C,Clasament_Bronze!G$1)</f>
        <v>0</v>
      </c>
      <c r="H17" s="40">
        <f>SUMIFS(Data!$N:$N,Data!$A:$A,Clasament_Bronze!$B17,Data!$C:$C,Clasament_Bronze!H$1)</f>
        <v>0</v>
      </c>
      <c r="I17" s="40">
        <f>SUMIFS(Data!$N:$N,Data!$A:$A,Clasament_Bronze!$B17,Data!$C:$C,Clasament_Bronze!I$1)</f>
        <v>0</v>
      </c>
      <c r="J17" s="40">
        <f>SUMIFS(Data!$N:$N,Data!$A:$A,Clasament_Bronze!$B17,Data!$C:$C,Clasament_Bronze!J$1)</f>
        <v>0</v>
      </c>
      <c r="K17" s="40">
        <f>SUMIFS(Data!$N:$N,Data!$A:$A,Clasament_Bronze!$B17,Data!$C:$C,Clasament_Bronze!K$1)</f>
        <v>0</v>
      </c>
      <c r="L17" s="40">
        <f>SUMIFS(Data!$N:$N,Data!$A:$A,Clasament_Bronze!$B17,Data!$C:$C,Clasament_Bronze!L$1)</f>
        <v>0</v>
      </c>
      <c r="M17" s="40">
        <f>SUMIFS(Data!$N:$N,Data!$A:$A,Clasament_Bronze!$B17,Data!$C:$C,Clasament_Bronze!M$1)</f>
        <v>0</v>
      </c>
      <c r="N17" s="40">
        <f>SUMIFS(Data!$N:$N,Data!$A:$A,Clasament_Bronze!$B17,Data!$C:$C,Clasament_Bronze!N$1)</f>
        <v>0</v>
      </c>
      <c r="O17" s="41">
        <f t="shared" si="0"/>
        <v>0</v>
      </c>
      <c r="P17" s="41">
        <f>SUMIF(Data!A:A,B17,Data!D:D)</f>
        <v>0</v>
      </c>
    </row>
    <row r="18" spans="1:16">
      <c r="A18">
        <v>17</v>
      </c>
      <c r="B18" s="41"/>
      <c r="C18" s="40">
        <f>SUMIFS(Data!$N:$N,Data!$A:$A,Clasament_Bronze!$B18,Data!$C:$C,Clasament_Bronze!C$1)</f>
        <v>0</v>
      </c>
      <c r="D18" s="40">
        <f>SUMIFS(Data!$N:$N,Data!$A:$A,Clasament_Bronze!$B18,Data!$C:$C,Clasament_Bronze!D$1)</f>
        <v>0</v>
      </c>
      <c r="E18" s="40">
        <f>SUMIFS(Data!$N:$N,Data!$A:$A,Clasament_Bronze!$B18,Data!$C:$C,Clasament_Bronze!E$1)</f>
        <v>0</v>
      </c>
      <c r="F18" s="40">
        <f>SUMIFS(Data!$N:$N,Data!$A:$A,Clasament_Bronze!$B18,Data!$C:$C,Clasament_Bronze!F$1)</f>
        <v>0</v>
      </c>
      <c r="G18" s="40">
        <f>SUMIFS(Data!$N:$N,Data!$A:$A,Clasament_Bronze!$B18,Data!$C:$C,Clasament_Bronze!G$1)</f>
        <v>0</v>
      </c>
      <c r="H18" s="40">
        <f>SUMIFS(Data!$N:$N,Data!$A:$A,Clasament_Bronze!$B18,Data!$C:$C,Clasament_Bronze!H$1)</f>
        <v>0</v>
      </c>
      <c r="I18" s="40">
        <f>SUMIFS(Data!$N:$N,Data!$A:$A,Clasament_Bronze!$B18,Data!$C:$C,Clasament_Bronze!I$1)</f>
        <v>0</v>
      </c>
      <c r="J18" s="40">
        <f>SUMIFS(Data!$N:$N,Data!$A:$A,Clasament_Bronze!$B18,Data!$C:$C,Clasament_Bronze!J$1)</f>
        <v>0</v>
      </c>
      <c r="K18" s="40">
        <f>SUMIFS(Data!$N:$N,Data!$A:$A,Clasament_Bronze!$B18,Data!$C:$C,Clasament_Bronze!K$1)</f>
        <v>0</v>
      </c>
      <c r="L18" s="40">
        <f>SUMIFS(Data!$N:$N,Data!$A:$A,Clasament_Bronze!$B18,Data!$C:$C,Clasament_Bronze!L$1)</f>
        <v>0</v>
      </c>
      <c r="M18" s="40">
        <f>SUMIFS(Data!$N:$N,Data!$A:$A,Clasament_Bronze!$B18,Data!$C:$C,Clasament_Bronze!M$1)</f>
        <v>0</v>
      </c>
      <c r="N18" s="40">
        <f>SUMIFS(Data!$N:$N,Data!$A:$A,Clasament_Bronze!$B18,Data!$C:$C,Clasament_Bronze!N$1)</f>
        <v>0</v>
      </c>
      <c r="O18" s="41">
        <f t="shared" si="0"/>
        <v>0</v>
      </c>
      <c r="P18" s="41">
        <f>SUMIF(Data!A:A,B18,Data!D:D)</f>
        <v>0</v>
      </c>
    </row>
  </sheetData>
  <sortState ref="B2:P5">
    <sortCondition descending="1" ref="O2:O5"/>
    <sortCondition descending="1" ref="P2:P5"/>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workbookViewId="0">
      <selection activeCell="G22" sqref="G22"/>
    </sheetView>
  </sheetViews>
  <sheetFormatPr defaultRowHeight="15"/>
  <cols>
    <col min="1" max="1" width="2.7109375" bestFit="1" customWidth="1"/>
    <col min="2" max="2" width="11.140625" customWidth="1"/>
    <col min="4" max="4" width="11.28515625" customWidth="1"/>
    <col min="6" max="6" width="2.7109375" bestFit="1" customWidth="1"/>
    <col min="7" max="7" width="9.140625" style="2"/>
    <col min="8" max="8" width="9.85546875" bestFit="1" customWidth="1"/>
    <col min="13" max="13" width="22" bestFit="1" customWidth="1"/>
    <col min="14" max="16" width="9.140625" style="15"/>
  </cols>
  <sheetData>
    <row r="1" spans="1:16">
      <c r="A1" s="5"/>
      <c r="B1" s="12" t="s">
        <v>12</v>
      </c>
      <c r="C1" s="6" t="s">
        <v>15</v>
      </c>
      <c r="D1" s="12" t="s">
        <v>13</v>
      </c>
      <c r="E1" s="3"/>
      <c r="F1" s="9"/>
      <c r="G1" s="10" t="s">
        <v>12</v>
      </c>
      <c r="H1" s="9" t="s">
        <v>14</v>
      </c>
      <c r="I1" s="11" t="s">
        <v>13</v>
      </c>
      <c r="L1" s="3" t="s">
        <v>6</v>
      </c>
      <c r="M1" s="3"/>
      <c r="N1" s="16" t="s">
        <v>97</v>
      </c>
      <c r="O1" s="16" t="s">
        <v>98</v>
      </c>
      <c r="P1" s="16" t="s">
        <v>99</v>
      </c>
    </row>
    <row r="2" spans="1:16">
      <c r="A2" s="4" t="s">
        <v>11</v>
      </c>
      <c r="B2" s="4">
        <v>0</v>
      </c>
      <c r="C2" s="4">
        <v>0</v>
      </c>
      <c r="D2" s="4">
        <v>0.99</v>
      </c>
      <c r="F2" s="7" t="s">
        <v>11</v>
      </c>
      <c r="G2" s="8">
        <v>1.1574074074074073E-5</v>
      </c>
      <c r="H2" s="7">
        <v>5</v>
      </c>
      <c r="I2" s="8">
        <v>3.1249999999999997E-3</v>
      </c>
      <c r="L2">
        <v>1</v>
      </c>
      <c r="M2" t="s">
        <v>155</v>
      </c>
      <c r="N2" s="15">
        <v>0.5</v>
      </c>
      <c r="O2" s="15">
        <v>0.3</v>
      </c>
      <c r="P2" s="15">
        <v>0.2</v>
      </c>
    </row>
    <row r="3" spans="1:16">
      <c r="A3" s="4" t="s">
        <v>11</v>
      </c>
      <c r="B3" s="4">
        <v>1</v>
      </c>
      <c r="C3" s="4">
        <v>1</v>
      </c>
      <c r="D3" s="4">
        <v>3.99</v>
      </c>
      <c r="F3" s="7" t="s">
        <v>11</v>
      </c>
      <c r="G3" s="8">
        <v>3.1365740740740742E-3</v>
      </c>
      <c r="H3" s="7">
        <v>4.5</v>
      </c>
      <c r="I3" s="8">
        <v>3.2986111111111111E-3</v>
      </c>
      <c r="L3">
        <v>2</v>
      </c>
      <c r="M3" t="s">
        <v>156</v>
      </c>
      <c r="N3" s="15">
        <v>0.2</v>
      </c>
      <c r="O3" s="15">
        <v>0.5</v>
      </c>
      <c r="P3" s="15">
        <v>0.3</v>
      </c>
    </row>
    <row r="4" spans="1:16">
      <c r="A4" s="4" t="s">
        <v>11</v>
      </c>
      <c r="B4" s="4">
        <v>4</v>
      </c>
      <c r="C4" s="4">
        <v>2</v>
      </c>
      <c r="D4" s="4">
        <v>6.99</v>
      </c>
      <c r="F4" s="7" t="s">
        <v>11</v>
      </c>
      <c r="G4" s="8">
        <v>3.3101851851851851E-3</v>
      </c>
      <c r="H4" s="7">
        <v>4</v>
      </c>
      <c r="I4" s="8">
        <v>3.472222222222222E-3</v>
      </c>
      <c r="L4">
        <v>3</v>
      </c>
      <c r="M4" t="s">
        <v>157</v>
      </c>
      <c r="N4" s="15">
        <v>0.3</v>
      </c>
      <c r="O4" s="15">
        <v>0.2</v>
      </c>
      <c r="P4" s="15">
        <v>0.5</v>
      </c>
    </row>
    <row r="5" spans="1:16">
      <c r="A5" s="4" t="s">
        <v>11</v>
      </c>
      <c r="B5" s="4">
        <v>7</v>
      </c>
      <c r="C5" s="4">
        <v>3</v>
      </c>
      <c r="D5" s="4">
        <v>10.99</v>
      </c>
      <c r="F5" s="7" t="s">
        <v>11</v>
      </c>
      <c r="G5" s="8">
        <v>3.483796296296296E-3</v>
      </c>
      <c r="H5" s="7">
        <v>3.5</v>
      </c>
      <c r="I5" s="8">
        <v>3.645833333333333E-3</v>
      </c>
      <c r="L5">
        <v>4</v>
      </c>
      <c r="M5" t="s">
        <v>158</v>
      </c>
      <c r="N5" s="15">
        <v>0.5</v>
      </c>
      <c r="O5" s="15">
        <v>0.3</v>
      </c>
      <c r="P5" s="15">
        <v>0.2</v>
      </c>
    </row>
    <row r="6" spans="1:16">
      <c r="A6" s="4" t="s">
        <v>11</v>
      </c>
      <c r="B6" s="4">
        <v>11</v>
      </c>
      <c r="C6" s="4">
        <v>4</v>
      </c>
      <c r="D6" s="4">
        <v>14.99</v>
      </c>
      <c r="F6" s="7" t="s">
        <v>11</v>
      </c>
      <c r="G6" s="8">
        <v>3.6574074074074074E-3</v>
      </c>
      <c r="H6" s="7">
        <v>3</v>
      </c>
      <c r="I6" s="8">
        <v>3.8194444444444443E-3</v>
      </c>
      <c r="L6">
        <v>5</v>
      </c>
      <c r="M6" t="s">
        <v>159</v>
      </c>
      <c r="N6" s="15">
        <v>0.2</v>
      </c>
      <c r="O6" s="15">
        <v>0.5</v>
      </c>
      <c r="P6" s="15">
        <v>0.3</v>
      </c>
    </row>
    <row r="7" spans="1:16">
      <c r="A7" s="4" t="s">
        <v>11</v>
      </c>
      <c r="B7" s="4">
        <v>15</v>
      </c>
      <c r="C7" s="4">
        <v>5</v>
      </c>
      <c r="D7" s="4"/>
      <c r="F7" s="7" t="s">
        <v>11</v>
      </c>
      <c r="G7" s="8">
        <v>3.8310185185185183E-3</v>
      </c>
      <c r="H7" s="7">
        <v>2.5</v>
      </c>
      <c r="I7" s="8">
        <v>3.9930555555555561E-3</v>
      </c>
      <c r="L7">
        <v>6</v>
      </c>
      <c r="M7" t="s">
        <v>160</v>
      </c>
      <c r="N7" s="15">
        <v>0.3</v>
      </c>
      <c r="O7" s="15">
        <v>0.2</v>
      </c>
      <c r="P7" s="15">
        <v>0.5</v>
      </c>
    </row>
    <row r="8" spans="1:16">
      <c r="A8" s="4" t="s">
        <v>10</v>
      </c>
      <c r="B8" s="4">
        <v>0</v>
      </c>
      <c r="C8" s="4">
        <v>0</v>
      </c>
      <c r="D8" s="4">
        <v>1.99</v>
      </c>
      <c r="F8" s="7" t="s">
        <v>11</v>
      </c>
      <c r="G8" s="8">
        <v>4.0046296296296297E-3</v>
      </c>
      <c r="H8" s="7">
        <v>2</v>
      </c>
      <c r="I8" s="8">
        <v>4.1666666666666666E-3</v>
      </c>
      <c r="L8">
        <v>7</v>
      </c>
      <c r="M8" t="s">
        <v>161</v>
      </c>
      <c r="N8" s="15">
        <v>0.5</v>
      </c>
      <c r="O8" s="15">
        <v>0.3</v>
      </c>
      <c r="P8" s="15">
        <v>0.2</v>
      </c>
    </row>
    <row r="9" spans="1:16">
      <c r="A9" s="4" t="s">
        <v>10</v>
      </c>
      <c r="B9" s="4">
        <v>2</v>
      </c>
      <c r="C9" s="4">
        <v>1</v>
      </c>
      <c r="D9" s="4">
        <v>4.99</v>
      </c>
      <c r="F9" s="7" t="s">
        <v>11</v>
      </c>
      <c r="G9" s="8">
        <v>4.1782407407407402E-3</v>
      </c>
      <c r="H9" s="7">
        <v>1.5</v>
      </c>
      <c r="I9" s="8">
        <v>4.5138888888888893E-3</v>
      </c>
      <c r="L9">
        <v>8</v>
      </c>
      <c r="M9" t="s">
        <v>162</v>
      </c>
      <c r="N9" s="15">
        <v>0.2</v>
      </c>
      <c r="O9" s="15">
        <v>0.5</v>
      </c>
      <c r="P9" s="15">
        <v>0.3</v>
      </c>
    </row>
    <row r="10" spans="1:16">
      <c r="A10" s="4" t="s">
        <v>10</v>
      </c>
      <c r="B10" s="4">
        <v>5</v>
      </c>
      <c r="C10" s="4">
        <v>2</v>
      </c>
      <c r="D10" s="4">
        <v>9.99</v>
      </c>
      <c r="F10" s="7" t="s">
        <v>11</v>
      </c>
      <c r="G10" s="8">
        <v>4.5254629629629629E-3</v>
      </c>
      <c r="H10" s="7">
        <v>1</v>
      </c>
      <c r="I10" s="8">
        <v>5.5555555555555558E-3</v>
      </c>
      <c r="L10">
        <v>9</v>
      </c>
      <c r="M10" t="s">
        <v>163</v>
      </c>
      <c r="N10" s="15">
        <v>0.3</v>
      </c>
      <c r="O10" s="15">
        <v>0.2</v>
      </c>
      <c r="P10" s="15">
        <v>0.5</v>
      </c>
    </row>
    <row r="11" spans="1:16">
      <c r="A11" s="4" t="s">
        <v>10</v>
      </c>
      <c r="B11" s="4">
        <v>10</v>
      </c>
      <c r="C11" s="4">
        <v>3</v>
      </c>
      <c r="D11" s="4">
        <v>14.99</v>
      </c>
      <c r="F11" s="7" t="s">
        <v>11</v>
      </c>
      <c r="G11" s="8">
        <v>5.5671296296296302E-3</v>
      </c>
      <c r="H11" s="7">
        <v>0</v>
      </c>
      <c r="I11" s="8"/>
      <c r="L11">
        <v>10</v>
      </c>
      <c r="M11" t="s">
        <v>164</v>
      </c>
      <c r="N11" s="15">
        <v>0.5</v>
      </c>
      <c r="O11" s="15">
        <v>0.3</v>
      </c>
      <c r="P11" s="15">
        <v>0.2</v>
      </c>
    </row>
    <row r="12" spans="1:16">
      <c r="A12" s="4" t="s">
        <v>10</v>
      </c>
      <c r="B12" s="4">
        <v>15</v>
      </c>
      <c r="C12" s="4">
        <v>4</v>
      </c>
      <c r="D12" s="4">
        <v>19.989999999999998</v>
      </c>
      <c r="F12" s="7" t="s">
        <v>10</v>
      </c>
      <c r="G12" s="8">
        <v>1.1574074074074073E-5</v>
      </c>
      <c r="H12" s="7">
        <v>5</v>
      </c>
      <c r="I12" s="8">
        <v>2.7777777777777779E-3</v>
      </c>
      <c r="L12">
        <v>11</v>
      </c>
      <c r="M12" t="s">
        <v>165</v>
      </c>
      <c r="N12" s="15">
        <v>0.2</v>
      </c>
      <c r="O12" s="15">
        <v>0.5</v>
      </c>
      <c r="P12" s="15">
        <v>0.3</v>
      </c>
    </row>
    <row r="13" spans="1:16">
      <c r="A13" s="4" t="s">
        <v>10</v>
      </c>
      <c r="B13" s="4">
        <v>20</v>
      </c>
      <c r="C13" s="4">
        <v>5</v>
      </c>
      <c r="D13" s="4"/>
      <c r="F13" s="7" t="s">
        <v>10</v>
      </c>
      <c r="G13" s="8">
        <v>2.7893518518518519E-3</v>
      </c>
      <c r="H13" s="7">
        <v>4.5</v>
      </c>
      <c r="I13" s="8">
        <v>2.9513888888888888E-3</v>
      </c>
      <c r="L13">
        <v>12</v>
      </c>
      <c r="M13" t="s">
        <v>166</v>
      </c>
      <c r="N13" s="15">
        <v>0.3</v>
      </c>
      <c r="O13" s="15">
        <v>0.2</v>
      </c>
      <c r="P13" s="15">
        <v>0.5</v>
      </c>
    </row>
    <row r="14" spans="1:16">
      <c r="F14" s="7" t="s">
        <v>10</v>
      </c>
      <c r="G14" s="8">
        <v>2.9629629629629628E-3</v>
      </c>
      <c r="H14" s="7">
        <v>4</v>
      </c>
      <c r="I14" s="8">
        <v>3.1249999999999997E-3</v>
      </c>
    </row>
    <row r="15" spans="1:16">
      <c r="F15" s="7" t="s">
        <v>10</v>
      </c>
      <c r="G15" s="8">
        <v>3.1365740740740742E-3</v>
      </c>
      <c r="H15" s="7">
        <v>3.5</v>
      </c>
      <c r="I15" s="8">
        <v>3.2986111111111111E-3</v>
      </c>
    </row>
    <row r="16" spans="1:16">
      <c r="F16" s="7" t="s">
        <v>10</v>
      </c>
      <c r="G16" s="8">
        <v>3.3101851851851851E-3</v>
      </c>
      <c r="H16" s="7">
        <v>3</v>
      </c>
      <c r="I16" s="8">
        <v>3.472222222222222E-3</v>
      </c>
    </row>
    <row r="17" spans="6:9">
      <c r="F17" s="7" t="s">
        <v>10</v>
      </c>
      <c r="G17" s="8">
        <v>3.483796296296296E-3</v>
      </c>
      <c r="H17" s="7">
        <v>2.5</v>
      </c>
      <c r="I17" s="8">
        <v>3.645833333333333E-3</v>
      </c>
    </row>
    <row r="18" spans="6:9">
      <c r="F18" s="7" t="s">
        <v>10</v>
      </c>
      <c r="G18" s="8">
        <v>3.6574074074074074E-3</v>
      </c>
      <c r="H18" s="7">
        <v>2</v>
      </c>
      <c r="I18" s="8">
        <v>3.8194444444444443E-3</v>
      </c>
    </row>
    <row r="19" spans="6:9">
      <c r="F19" s="7" t="s">
        <v>10</v>
      </c>
      <c r="G19" s="8">
        <v>3.8310185185185183E-3</v>
      </c>
      <c r="H19" s="7">
        <v>1.5</v>
      </c>
      <c r="I19" s="8">
        <v>4.1666666666666666E-3</v>
      </c>
    </row>
    <row r="20" spans="6:9">
      <c r="F20" s="7" t="s">
        <v>10</v>
      </c>
      <c r="G20" s="8">
        <v>4.1782407407407402E-3</v>
      </c>
      <c r="H20" s="7">
        <v>1</v>
      </c>
      <c r="I20" s="8">
        <v>4.8611111111111112E-3</v>
      </c>
    </row>
    <row r="21" spans="6:9">
      <c r="F21" s="7" t="s">
        <v>10</v>
      </c>
      <c r="G21" s="8">
        <v>4.8726851851851856E-3</v>
      </c>
      <c r="H21" s="7">
        <v>0</v>
      </c>
      <c r="I21" s="8"/>
    </row>
    <row r="22" spans="6:9">
      <c r="G22"/>
    </row>
    <row r="23" spans="6:9">
      <c r="G23"/>
    </row>
    <row r="24" spans="6:9">
      <c r="G24"/>
    </row>
    <row r="25" spans="6:9">
      <c r="G25"/>
    </row>
  </sheetData>
  <sortState ref="A2:B11">
    <sortCondition ref="A2:A11"/>
    <sortCondition ref="B2:B11"/>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L35" sqref="L35"/>
    </sheetView>
  </sheetViews>
  <sheetFormatPr defaultRowHeight="15"/>
  <cols>
    <col min="1" max="1" width="22.85546875" bestFit="1" customWidth="1"/>
    <col min="8" max="8" width="22.85546875" bestFit="1" customWidth="1"/>
  </cols>
  <sheetData>
    <row r="1" spans="1:12">
      <c r="A1" s="43" t="s">
        <v>209</v>
      </c>
      <c r="B1" s="43"/>
      <c r="C1" t="s">
        <v>20</v>
      </c>
      <c r="D1" t="s">
        <v>0</v>
      </c>
      <c r="E1" t="s">
        <v>210</v>
      </c>
      <c r="H1" s="43" t="s">
        <v>208</v>
      </c>
      <c r="I1" s="43"/>
      <c r="J1" t="s">
        <v>20</v>
      </c>
      <c r="K1" t="s">
        <v>0</v>
      </c>
    </row>
    <row r="2" spans="1:12">
      <c r="A2" t="s">
        <v>76</v>
      </c>
      <c r="B2" t="s">
        <v>11</v>
      </c>
      <c r="C2">
        <f>SUMIF(Data!A:A,A2,Data!N:N)</f>
        <v>6.7</v>
      </c>
      <c r="D2">
        <f>SUMIF(Data!A:A,A2,Data!D:D)</f>
        <v>21.38</v>
      </c>
      <c r="E2" t="s">
        <v>211</v>
      </c>
      <c r="H2" t="s">
        <v>129</v>
      </c>
      <c r="I2" t="s">
        <v>10</v>
      </c>
      <c r="J2">
        <f>SUMIF(Data!A:A,H2,Data!N:N)</f>
        <v>7</v>
      </c>
      <c r="K2">
        <f>SUMIF(Data!A:A,H2,Data!D:D)</f>
        <v>41.2</v>
      </c>
      <c r="L2" t="s">
        <v>212</v>
      </c>
    </row>
    <row r="3" spans="1:12">
      <c r="A3" t="s">
        <v>94</v>
      </c>
      <c r="B3" t="s">
        <v>11</v>
      </c>
      <c r="C3">
        <f>SUMIF(Data!A:A,A3,Data!N:N)</f>
        <v>4.5</v>
      </c>
      <c r="D3">
        <f>SUMIF(Data!A:A,A3,Data!D:D)</f>
        <v>20.99</v>
      </c>
      <c r="E3" t="s">
        <v>212</v>
      </c>
      <c r="H3" t="s">
        <v>93</v>
      </c>
      <c r="I3" t="s">
        <v>10</v>
      </c>
      <c r="J3">
        <f>SUMIF(Data!A:A,H3,Data!N:N)</f>
        <v>6.6</v>
      </c>
      <c r="K3">
        <f>SUMIF(Data!A:A,H3,Data!D:D)</f>
        <v>41.7</v>
      </c>
      <c r="L3" t="s">
        <v>214</v>
      </c>
    </row>
    <row r="4" spans="1:12">
      <c r="A4" t="s">
        <v>84</v>
      </c>
      <c r="B4" t="s">
        <v>11</v>
      </c>
      <c r="C4">
        <f>SUMIF(Data!A:A,A4,Data!N:N)</f>
        <v>4.05</v>
      </c>
      <c r="D4">
        <f>SUMIF(Data!A:A,A4,Data!D:D)</f>
        <v>10</v>
      </c>
      <c r="E4" t="s">
        <v>212</v>
      </c>
      <c r="H4" t="s">
        <v>147</v>
      </c>
      <c r="I4" t="s">
        <v>10</v>
      </c>
      <c r="J4">
        <f>SUMIF(Data!A:A,H4,Data!N:N)</f>
        <v>6.3</v>
      </c>
      <c r="K4">
        <f>SUMIF(Data!A:A,H4,Data!D:D)</f>
        <v>44.3</v>
      </c>
      <c r="L4" t="s">
        <v>214</v>
      </c>
    </row>
    <row r="5" spans="1:12">
      <c r="A5" t="s">
        <v>136</v>
      </c>
      <c r="B5" t="s">
        <v>11</v>
      </c>
      <c r="C5">
        <f>SUMIF(Data!A:A,A5,Data!N:N)</f>
        <v>3.65</v>
      </c>
      <c r="D5">
        <f>SUMIF(Data!A:A,A5,Data!D:D)</f>
        <v>11</v>
      </c>
      <c r="E5" t="s">
        <v>212</v>
      </c>
      <c r="H5" t="s">
        <v>198</v>
      </c>
      <c r="I5" t="s">
        <v>10</v>
      </c>
      <c r="J5">
        <f>SUMIF(Data!A:A,H5,Data!N:N)</f>
        <v>6.25</v>
      </c>
      <c r="K5">
        <f>SUMIF(Data!A:A,H5,Data!D:D)</f>
        <v>43.2</v>
      </c>
      <c r="L5" t="s">
        <v>213</v>
      </c>
    </row>
    <row r="6" spans="1:12">
      <c r="A6" t="s">
        <v>137</v>
      </c>
      <c r="B6" t="s">
        <v>11</v>
      </c>
      <c r="C6">
        <f>SUMIF(Data!A:A,A6,Data!N:N)</f>
        <v>3.45</v>
      </c>
      <c r="D6">
        <f>SUMIF(Data!A:A,A6,Data!D:D)</f>
        <v>6.13</v>
      </c>
      <c r="E6" t="s">
        <v>212</v>
      </c>
      <c r="H6" t="s">
        <v>74</v>
      </c>
      <c r="I6" t="s">
        <v>10</v>
      </c>
      <c r="J6">
        <f>SUMIF(Data!A:A,H6,Data!N:N)</f>
        <v>5.85</v>
      </c>
      <c r="K6">
        <f>SUMIF(Data!A:A,H6,Data!D:D)</f>
        <v>20.98</v>
      </c>
      <c r="L6" t="s">
        <v>211</v>
      </c>
    </row>
    <row r="7" spans="1:12">
      <c r="A7" t="s">
        <v>134</v>
      </c>
      <c r="B7" t="s">
        <v>11</v>
      </c>
      <c r="C7">
        <f>SUMIF(Data!A:A,A7,Data!N:N)</f>
        <v>3.0500000000000003</v>
      </c>
      <c r="D7">
        <f>SUMIF(Data!A:A,A7,Data!D:D)</f>
        <v>11</v>
      </c>
      <c r="E7" t="s">
        <v>212</v>
      </c>
      <c r="H7" t="s">
        <v>87</v>
      </c>
      <c r="I7" t="s">
        <v>10</v>
      </c>
      <c r="J7">
        <f>SUMIF(Data!A:A,H7,Data!N:N)</f>
        <v>5.5500000000000007</v>
      </c>
      <c r="K7">
        <f>SUMIF(Data!A:A,H7,Data!D:D)</f>
        <v>20</v>
      </c>
      <c r="L7" t="s">
        <v>211</v>
      </c>
    </row>
    <row r="8" spans="1:12">
      <c r="A8" t="s">
        <v>200</v>
      </c>
      <c r="B8" t="s">
        <v>11</v>
      </c>
      <c r="C8">
        <f>SUMIF(Data!A:A,A8,Data!N:N)</f>
        <v>2.7</v>
      </c>
      <c r="D8">
        <f>SUMIF(Data!A:A,A8,Data!D:D)</f>
        <v>21.17</v>
      </c>
      <c r="E8" t="s">
        <v>213</v>
      </c>
      <c r="H8" t="s">
        <v>103</v>
      </c>
      <c r="I8" t="s">
        <v>10</v>
      </c>
      <c r="J8">
        <f>SUMIF(Data!A:A,H8,Data!N:N)</f>
        <v>4.8</v>
      </c>
      <c r="K8">
        <f>SUMIF(Data!A:A,H8,Data!D:D)</f>
        <v>21.23</v>
      </c>
      <c r="L8" t="s">
        <v>212</v>
      </c>
    </row>
    <row r="9" spans="1:12">
      <c r="A9" t="s">
        <v>88</v>
      </c>
      <c r="B9" t="s">
        <v>11</v>
      </c>
      <c r="C9">
        <f>SUMIF(Data!A:A,A9,Data!N:N)</f>
        <v>2.4500000000000002</v>
      </c>
      <c r="D9">
        <f>SUMIF(Data!A:A,A9,Data!D:D)</f>
        <v>5</v>
      </c>
      <c r="E9" t="s">
        <v>211</v>
      </c>
      <c r="H9" t="s">
        <v>78</v>
      </c>
      <c r="I9" t="s">
        <v>10</v>
      </c>
      <c r="J9">
        <f>SUMIF(Data!A:A,H9,Data!N:N)</f>
        <v>4.0999999999999996</v>
      </c>
      <c r="K9">
        <f>SUMIF(Data!A:A,H9,Data!D:D)</f>
        <v>22.3</v>
      </c>
      <c r="L9" t="s">
        <v>211</v>
      </c>
    </row>
    <row r="10" spans="1:12">
      <c r="A10" t="s">
        <v>146</v>
      </c>
      <c r="B10" t="s">
        <v>11</v>
      </c>
      <c r="C10">
        <f>SUMIF(Data!A:A,A10,Data!N:N)</f>
        <v>2.1</v>
      </c>
      <c r="D10">
        <f>SUMIF(Data!A:A,A10,Data!D:D)</f>
        <v>10</v>
      </c>
      <c r="E10" t="s">
        <v>214</v>
      </c>
      <c r="H10" t="s">
        <v>82</v>
      </c>
      <c r="I10" t="s">
        <v>10</v>
      </c>
      <c r="J10">
        <f>SUMIF(Data!A:A,H10,Data!N:N)</f>
        <v>4.05</v>
      </c>
      <c r="K10">
        <f>SUMIF(Data!A:A,H10,Data!D:D)</f>
        <v>23.3</v>
      </c>
      <c r="L10" t="s">
        <v>211</v>
      </c>
    </row>
    <row r="11" spans="1:12">
      <c r="A11" t="s">
        <v>196</v>
      </c>
      <c r="B11" t="s">
        <v>11</v>
      </c>
      <c r="C11">
        <f>SUMIF(Data!A:A,A11,Data!N:N)</f>
        <v>1.75</v>
      </c>
      <c r="D11">
        <f>SUMIF(Data!A:A,A11,Data!D:D)</f>
        <v>6</v>
      </c>
      <c r="E11" t="s">
        <v>213</v>
      </c>
      <c r="H11" t="s">
        <v>79</v>
      </c>
      <c r="I11" t="s">
        <v>10</v>
      </c>
      <c r="J11">
        <f>SUMIF(Data!A:A,H11,Data!N:N)</f>
        <v>3.65</v>
      </c>
      <c r="K11">
        <f>SUMIF(Data!A:A,H11,Data!D:D)</f>
        <v>24.97</v>
      </c>
      <c r="L11" t="s">
        <v>211</v>
      </c>
    </row>
    <row r="12" spans="1:12">
      <c r="A12" t="s">
        <v>197</v>
      </c>
      <c r="B12" t="s">
        <v>11</v>
      </c>
      <c r="C12">
        <f>SUMIF(Data!A:A,A12,Data!N:N)</f>
        <v>1</v>
      </c>
      <c r="D12">
        <f>SUMIF(Data!A:A,A12,Data!D:D)</f>
        <v>3</v>
      </c>
      <c r="E12" t="s">
        <v>213</v>
      </c>
      <c r="H12" t="s">
        <v>89</v>
      </c>
      <c r="I12" t="s">
        <v>10</v>
      </c>
      <c r="J12">
        <f>SUMIF(Data!A:A,H12,Data!N:N)</f>
        <v>3.3499999999999996</v>
      </c>
      <c r="K12">
        <f>SUMIF(Data!A:A,H12,Data!D:D)</f>
        <v>10.3</v>
      </c>
      <c r="L12" t="s">
        <v>211</v>
      </c>
    </row>
    <row r="13" spans="1:12">
      <c r="A13" t="s">
        <v>142</v>
      </c>
      <c r="B13" t="s">
        <v>11</v>
      </c>
      <c r="C13">
        <f>SUMIF(Data!A:A,A13,Data!N:N)</f>
        <v>0</v>
      </c>
      <c r="D13">
        <f>SUMIF(Data!A:A,A13,Data!D:D)</f>
        <v>0</v>
      </c>
      <c r="E13" t="s">
        <v>211</v>
      </c>
      <c r="H13" t="s">
        <v>140</v>
      </c>
      <c r="I13" t="s">
        <v>10</v>
      </c>
      <c r="J13">
        <f>SUMIF(Data!A:A,H13,Data!N:N)</f>
        <v>3.1999999999999997</v>
      </c>
      <c r="K13">
        <f>SUMIF(Data!A:A,H13,Data!D:D)</f>
        <v>21.2</v>
      </c>
      <c r="L13" t="s">
        <v>214</v>
      </c>
    </row>
    <row r="14" spans="1:12">
      <c r="A14" t="s">
        <v>95</v>
      </c>
      <c r="B14" t="s">
        <v>11</v>
      </c>
      <c r="C14">
        <f>SUMIF(Data!A:A,A14,Data!N:N)</f>
        <v>0</v>
      </c>
      <c r="D14">
        <f>SUMIF(Data!A:A,A14,Data!D:D)</f>
        <v>0</v>
      </c>
      <c r="E14" t="s">
        <v>211</v>
      </c>
      <c r="H14" t="s">
        <v>100</v>
      </c>
      <c r="I14" t="s">
        <v>10</v>
      </c>
      <c r="J14">
        <f>SUMIF(Data!A:A,H14,Data!N:N)</f>
        <v>3.05</v>
      </c>
      <c r="K14">
        <f>SUMIF(Data!A:A,H14,Data!D:D)</f>
        <v>8.1999999999999993</v>
      </c>
      <c r="L14" t="s">
        <v>212</v>
      </c>
    </row>
    <row r="15" spans="1:12">
      <c r="A15" t="s">
        <v>77</v>
      </c>
      <c r="B15" t="s">
        <v>11</v>
      </c>
      <c r="C15">
        <f>SUMIF(Data!A:A,A15,Data!N:N)</f>
        <v>0</v>
      </c>
      <c r="D15">
        <f>SUMIF(Data!A:A,A15,Data!D:D)</f>
        <v>0</v>
      </c>
      <c r="E15" t="s">
        <v>212</v>
      </c>
      <c r="H15" t="s">
        <v>135</v>
      </c>
      <c r="I15" t="s">
        <v>10</v>
      </c>
      <c r="J15">
        <f>SUMIF(Data!A:A,H15,Data!N:N)</f>
        <v>3</v>
      </c>
      <c r="K15">
        <f>SUMIF(Data!A:A,H15,Data!D:D)</f>
        <v>30.1</v>
      </c>
      <c r="L15" t="s">
        <v>214</v>
      </c>
    </row>
    <row r="16" spans="1:12">
      <c r="A16" t="s">
        <v>107</v>
      </c>
      <c r="B16" t="s">
        <v>11</v>
      </c>
      <c r="C16">
        <f>SUMIF(Data!A:A,A16,Data!N:N)</f>
        <v>0</v>
      </c>
      <c r="D16">
        <f>SUMIF(Data!A:A,A16,Data!D:D)</f>
        <v>0</v>
      </c>
      <c r="E16" t="s">
        <v>214</v>
      </c>
      <c r="H16" t="s">
        <v>194</v>
      </c>
      <c r="I16" t="s">
        <v>10</v>
      </c>
      <c r="J16">
        <f>SUMIF(Data!A:A,H16,Data!N:N)</f>
        <v>2.9000000000000004</v>
      </c>
      <c r="K16">
        <f>SUMIF(Data!A:A,H16,Data!D:D)</f>
        <v>10</v>
      </c>
      <c r="L16" t="s">
        <v>214</v>
      </c>
    </row>
    <row r="17" spans="1:12">
      <c r="A17" t="s">
        <v>148</v>
      </c>
      <c r="B17" t="s">
        <v>11</v>
      </c>
      <c r="C17">
        <f>SUMIF(Data!A:A,A17,Data!N:N)</f>
        <v>0</v>
      </c>
      <c r="D17">
        <f>SUMIF(Data!A:A,A17,Data!D:D)</f>
        <v>0</v>
      </c>
      <c r="E17" t="s">
        <v>214</v>
      </c>
      <c r="H17" t="s">
        <v>92</v>
      </c>
      <c r="I17" t="s">
        <v>10</v>
      </c>
      <c r="J17">
        <f>SUMIF(Data!A:A,H17,Data!N:N)</f>
        <v>2.85</v>
      </c>
      <c r="K17">
        <f>SUMIF(Data!A:A,H17,Data!D:D)</f>
        <v>10.039999999999999</v>
      </c>
      <c r="L17" t="s">
        <v>211</v>
      </c>
    </row>
    <row r="18" spans="1:12">
      <c r="H18" t="s">
        <v>199</v>
      </c>
      <c r="I18" t="s">
        <v>10</v>
      </c>
      <c r="J18">
        <f>SUMIF(Data!A:A,H18,Data!N:N)</f>
        <v>2.8</v>
      </c>
      <c r="K18">
        <f>SUMIF(Data!A:A,H18,Data!D:D)</f>
        <v>15</v>
      </c>
      <c r="L18" t="s">
        <v>213</v>
      </c>
    </row>
    <row r="19" spans="1:12">
      <c r="H19" t="s">
        <v>144</v>
      </c>
      <c r="I19" t="s">
        <v>10</v>
      </c>
      <c r="J19">
        <f>SUMIF(Data!A:A,H19,Data!N:N)</f>
        <v>2.65</v>
      </c>
      <c r="K19">
        <f>SUMIF(Data!A:A,H19,Data!D:D)</f>
        <v>10</v>
      </c>
      <c r="L19" t="s">
        <v>214</v>
      </c>
    </row>
    <row r="20" spans="1:12">
      <c r="H20" t="s">
        <v>91</v>
      </c>
      <c r="I20" t="s">
        <v>10</v>
      </c>
      <c r="J20">
        <f>SUMIF(Data!A:A,H20,Data!N:N)</f>
        <v>2.5</v>
      </c>
      <c r="K20">
        <f>SUMIF(Data!A:A,H20,Data!D:D)</f>
        <v>7.4</v>
      </c>
      <c r="L20" t="s">
        <v>211</v>
      </c>
    </row>
    <row r="21" spans="1:12">
      <c r="H21" t="s">
        <v>75</v>
      </c>
      <c r="I21" t="s">
        <v>10</v>
      </c>
      <c r="J21">
        <f>SUMIF(Data!A:A,H21,Data!N:N)</f>
        <v>2.2999999999999998</v>
      </c>
      <c r="K21">
        <f>SUMIF(Data!A:A,H21,Data!D:D)</f>
        <v>15</v>
      </c>
      <c r="L21" t="s">
        <v>214</v>
      </c>
    </row>
    <row r="22" spans="1:12">
      <c r="H22" t="s">
        <v>80</v>
      </c>
      <c r="I22" t="s">
        <v>10</v>
      </c>
      <c r="J22">
        <f>SUMIF(Data!A:A,H22,Data!N:N)</f>
        <v>2.2999999999999998</v>
      </c>
      <c r="K22">
        <f>SUMIF(Data!A:A,H22,Data!D:D)</f>
        <v>9.01</v>
      </c>
      <c r="L22" t="s">
        <v>212</v>
      </c>
    </row>
    <row r="23" spans="1:12">
      <c r="H23" t="s">
        <v>81</v>
      </c>
      <c r="I23" t="s">
        <v>10</v>
      </c>
      <c r="J23">
        <f>SUMIF(Data!A:A,H23,Data!N:N)</f>
        <v>2.2999999999999998</v>
      </c>
      <c r="K23">
        <f>SUMIF(Data!A:A,H23,Data!D:D)</f>
        <v>8.19</v>
      </c>
      <c r="L23" t="s">
        <v>211</v>
      </c>
    </row>
    <row r="24" spans="1:12">
      <c r="H24" t="s">
        <v>105</v>
      </c>
      <c r="I24" t="s">
        <v>10</v>
      </c>
      <c r="J24">
        <f>SUMIF(Data!A:A,H24,Data!N:N)</f>
        <v>2.2000000000000002</v>
      </c>
      <c r="K24">
        <f>SUMIF(Data!A:A,H24,Data!D:D)</f>
        <v>8.1</v>
      </c>
      <c r="L24" t="s">
        <v>212</v>
      </c>
    </row>
    <row r="25" spans="1:12">
      <c r="H25" t="s">
        <v>86</v>
      </c>
      <c r="I25" t="s">
        <v>10</v>
      </c>
      <c r="J25">
        <f>SUMIF(Data!A:A,H25,Data!N:N)</f>
        <v>1.6</v>
      </c>
      <c r="K25">
        <f>SUMIF(Data!A:A,H25,Data!D:D)</f>
        <v>6.4</v>
      </c>
      <c r="L25" t="s">
        <v>212</v>
      </c>
    </row>
    <row r="26" spans="1:12">
      <c r="H26" t="s">
        <v>90</v>
      </c>
      <c r="I26" t="s">
        <v>10</v>
      </c>
      <c r="J26">
        <f>SUMIF(Data!A:A,H26,Data!N:N)</f>
        <v>0</v>
      </c>
      <c r="K26">
        <f>SUMIF(Data!A:A,H26,Data!D:D)</f>
        <v>0</v>
      </c>
      <c r="L26" t="s">
        <v>211</v>
      </c>
    </row>
    <row r="27" spans="1:12">
      <c r="H27" t="s">
        <v>96</v>
      </c>
      <c r="I27" t="s">
        <v>10</v>
      </c>
      <c r="J27">
        <f>SUMIF(Data!A:A,H27,Data!N:N)</f>
        <v>0</v>
      </c>
      <c r="K27">
        <f>SUMIF(Data!A:A,H27,Data!D:D)</f>
        <v>0</v>
      </c>
      <c r="L27" t="s">
        <v>212</v>
      </c>
    </row>
    <row r="28" spans="1:12">
      <c r="H28" t="s">
        <v>83</v>
      </c>
      <c r="I28" t="s">
        <v>10</v>
      </c>
      <c r="J28">
        <f>SUMIF(Data!A:A,H28,Data!N:N)</f>
        <v>0</v>
      </c>
      <c r="K28">
        <f>SUMIF(Data!A:A,H28,Data!D:D)</f>
        <v>0</v>
      </c>
      <c r="L28" t="s">
        <v>212</v>
      </c>
    </row>
    <row r="29" spans="1:12">
      <c r="H29" t="s">
        <v>104</v>
      </c>
      <c r="I29" t="s">
        <v>10</v>
      </c>
      <c r="J29">
        <f>SUMIF(Data!A:A,H29,Data!N:N)</f>
        <v>0</v>
      </c>
      <c r="K29">
        <f>SUMIF(Data!A:A,H29,Data!D:D)</f>
        <v>0</v>
      </c>
      <c r="L29" t="s">
        <v>212</v>
      </c>
    </row>
    <row r="30" spans="1:12">
      <c r="H30" t="s">
        <v>106</v>
      </c>
      <c r="I30" t="s">
        <v>10</v>
      </c>
      <c r="J30">
        <f>SUMIF(Data!A:A,H30,Data!N:N)</f>
        <v>0</v>
      </c>
      <c r="K30">
        <f>SUMIF(Data!A:A,H30,Data!D:D)</f>
        <v>0</v>
      </c>
      <c r="L30" t="s">
        <v>212</v>
      </c>
    </row>
    <row r="31" spans="1:12">
      <c r="H31" t="s">
        <v>143</v>
      </c>
      <c r="I31" t="s">
        <v>10</v>
      </c>
      <c r="J31">
        <f>SUMIF(Data!A:A,H31,Data!N:N)</f>
        <v>0</v>
      </c>
      <c r="K31">
        <f>SUMIF(Data!A:A,H31,Data!D:D)</f>
        <v>0</v>
      </c>
      <c r="L31" t="s">
        <v>214</v>
      </c>
    </row>
    <row r="32" spans="1:12">
      <c r="H32" t="s">
        <v>141</v>
      </c>
      <c r="I32" t="s">
        <v>10</v>
      </c>
      <c r="J32">
        <f>SUMIF(Data!A:A,H32,Data!N:N)</f>
        <v>0</v>
      </c>
      <c r="K32">
        <f>SUMIF(Data!A:A,H32,Data!D:D)</f>
        <v>0</v>
      </c>
      <c r="L32" t="s">
        <v>214</v>
      </c>
    </row>
    <row r="33" spans="8:12">
      <c r="H33" t="s">
        <v>145</v>
      </c>
      <c r="I33" t="s">
        <v>10</v>
      </c>
      <c r="J33">
        <f>SUMIF(Data!A:A,H33,Data!N:N)</f>
        <v>0</v>
      </c>
      <c r="K33">
        <f>SUMIF(Data!A:A,H33,Data!D:D)</f>
        <v>0</v>
      </c>
      <c r="L33" t="s">
        <v>214</v>
      </c>
    </row>
    <row r="34" spans="8:12">
      <c r="H34" t="s">
        <v>195</v>
      </c>
      <c r="I34" t="s">
        <v>10</v>
      </c>
      <c r="J34">
        <f>SUMIF(Data!A:A,H34,Data!N:N)</f>
        <v>0</v>
      </c>
      <c r="K34">
        <f>SUMIF(Data!A:A,H34,Data!D:D)</f>
        <v>0</v>
      </c>
      <c r="L34" t="s">
        <v>214</v>
      </c>
    </row>
  </sheetData>
  <sortState ref="H2:K35">
    <sortCondition descending="1" ref="J2:J35"/>
    <sortCondition descending="1" ref="K2:K35"/>
  </sortState>
  <mergeCells count="2">
    <mergeCell ref="H1:I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Regulament</vt:lpstr>
      <vt:lpstr>Participanti</vt:lpstr>
      <vt:lpstr>Data</vt:lpstr>
      <vt:lpstr>Clasament_Diamond</vt:lpstr>
      <vt:lpstr>Clasament_Gold</vt:lpstr>
      <vt:lpstr>Clasament_Silver</vt:lpstr>
      <vt:lpstr>Clasament_Bronze</vt:lpstr>
      <vt:lpstr>Barem</vt:lpstr>
      <vt:lpstr>Clasament OPEN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2018-04-15T22:06:48Z</dcterms:modified>
</cp:coreProperties>
</file>